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 yWindow="372" windowWidth="12396" windowHeight="9312" tabRatio="846" firstSheet="2" activeTab="2"/>
  </bookViews>
  <sheets>
    <sheet name="Datos Administrativos" sheetId="1" state="hidden" r:id="rId1"/>
    <sheet name="MEM DESCRIP" sheetId="2" state="hidden" r:id="rId2"/>
    <sheet name="INSTRUCCIONES" sheetId="3" r:id="rId3"/>
    <sheet name="I1" sheetId="4" r:id="rId4"/>
    <sheet name="I2" sheetId="5" r:id="rId5"/>
    <sheet name="O1" sheetId="6" r:id="rId6"/>
    <sheet name="O5" sheetId="7" r:id="rId7"/>
    <sheet name="O6" sheetId="8" r:id="rId8"/>
    <sheet name="O7" sheetId="9" r:id="rId9"/>
    <sheet name="O8" sheetId="10" r:id="rId10"/>
    <sheet name="parametros" sheetId="11" state="hidden" r:id="rId11"/>
    <sheet name="PGD" sheetId="12" r:id="rId12"/>
    <sheet name="xml" sheetId="13" state="hidden" r:id="rId13"/>
  </sheets>
  <externalReferences>
    <externalReference r:id="rId16"/>
  </externalReferences>
  <definedNames>
    <definedName name="_xlnm.Print_Area" localSheetId="0">'Datos Administrativos'!$A$1:$G$41</definedName>
    <definedName name="_xlnm.Print_Area" localSheetId="3">'I1'!$A$1:$O$69</definedName>
    <definedName name="_xlnm.Print_Area" localSheetId="4">'I2'!$A$1:$N$9</definedName>
    <definedName name="_xlnm.Print_Area" localSheetId="1">'MEM DESCRIP'!$A$1:$G$40</definedName>
    <definedName name="_xlnm.Print_Area" localSheetId="5">'O1'!$A$1:$V$65</definedName>
    <definedName name="_xlnm.Print_Area" localSheetId="6">'O5'!$A$1:$M$28</definedName>
    <definedName name="_xlnm.Print_Area" localSheetId="7">'O6'!$A$1:$K$27</definedName>
    <definedName name="_xlnm.Print_Area" localSheetId="8">'O7'!$A$1:$L$24</definedName>
    <definedName name="_xlnm.Print_Area" localSheetId="9">'O8'!$A$1:$M$21</definedName>
    <definedName name="_xlnm.Print_Area" localSheetId="11">'PGD'!$A$1:$K$39</definedName>
    <definedName name="Reutiliza">#REF!</definedName>
    <definedName name="_xlnm.Print_Titles" localSheetId="3">'I1'!$2:$2</definedName>
    <definedName name="_xlnm.Print_Titles" localSheetId="4">'I2'!$2:$2</definedName>
    <definedName name="_xlnm.Print_Titles" localSheetId="5">'O1'!$2:$2</definedName>
    <definedName name="_xlnm.Print_Titles" localSheetId="6">'O5'!$2:$2</definedName>
    <definedName name="_xlnm.Print_Titles" localSheetId="7">'O6'!$2:$2</definedName>
    <definedName name="_xlnm.Print_Titles" localSheetId="8">'O7'!$2:$2</definedName>
  </definedNames>
  <calcPr fullCalcOnLoad="1"/>
</workbook>
</file>

<file path=xl/comments1.xml><?xml version="1.0" encoding="utf-8"?>
<comments xmlns="http://schemas.openxmlformats.org/spreadsheetml/2006/main">
  <authors>
    <author>MDelHoyo</author>
  </authors>
  <commentList>
    <comment ref="B30" authorId="0">
      <text>
        <r>
          <rPr>
            <b/>
            <sz val="8"/>
            <rFont val="Tahoma"/>
            <family val="2"/>
          </rPr>
          <t xml:space="preserve">ESTA  HOJA EXCEL ES PARA LA ACTIVIDAD 8, PERO PUEDE  HABER CASOS DE EMPRESAS QUE REALICEN MAS ACTIVIDADES. AQUÍ SE ESCRIBIRÁ EL NÚMERO DE ACTIVIDADES AFECTADAS PARA LA EMPRESA </t>
        </r>
        <r>
          <rPr>
            <sz val="8"/>
            <rFont val="Tahoma"/>
            <family val="2"/>
          </rPr>
          <t xml:space="preserve">
</t>
        </r>
      </text>
    </comment>
  </commentList>
</comments>
</file>

<file path=xl/comments12.xml><?xml version="1.0" encoding="utf-8"?>
<comments xmlns="http://schemas.openxmlformats.org/spreadsheetml/2006/main">
  <authors>
    <author> </author>
  </authors>
  <commentList>
    <comment ref="K9" authorId="0">
      <text>
        <r>
          <rPr>
            <sz val="8"/>
            <rFont val="Tahoma"/>
            <family val="2"/>
          </rPr>
          <t xml:space="preserve">de COVs que tiene la empresa en la actividad concreta 
</t>
        </r>
      </text>
    </comment>
    <comment ref="G3" authorId="0">
      <text>
        <r>
          <rPr>
            <b/>
            <sz val="8"/>
            <rFont val="Tahoma"/>
            <family val="2"/>
          </rPr>
          <t xml:space="preserve"> En caso de conocerlo</t>
        </r>
        <r>
          <rPr>
            <sz val="8"/>
            <rFont val="Tahoma"/>
            <family val="2"/>
          </rPr>
          <t xml:space="preserve">
</t>
        </r>
      </text>
    </comment>
    <comment ref="B5" authorId="0">
      <text>
        <r>
          <rPr>
            <b/>
            <sz val="8"/>
            <rFont val="Tahoma"/>
            <family val="2"/>
          </rPr>
          <t xml:space="preserve"> periodo para el que se presenta el Plan de Gestión de Disolventes
</t>
        </r>
        <r>
          <rPr>
            <sz val="8"/>
            <rFont val="Tahoma"/>
            <family val="2"/>
          </rPr>
          <t xml:space="preserve">
</t>
        </r>
      </text>
    </comment>
    <comment ref="I5" authorId="0">
      <text>
        <r>
          <rPr>
            <b/>
            <sz val="8"/>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List>
</comments>
</file>

<file path=xl/comments4.xml><?xml version="1.0" encoding="utf-8"?>
<comments xmlns="http://schemas.openxmlformats.org/spreadsheetml/2006/main">
  <authors>
    <author> </author>
  </authors>
  <commentList>
    <comment ref="G41" authorId="0">
      <text>
        <r>
          <rPr>
            <sz val="8"/>
            <rFont val="Tahoma"/>
            <family val="2"/>
          </rPr>
          <t xml:space="preserve">Al principio del periodo
</t>
        </r>
      </text>
    </comment>
    <comment ref="H41" authorId="0">
      <text>
        <r>
          <rPr>
            <b/>
            <sz val="8"/>
            <rFont val="Tahoma"/>
            <family val="2"/>
          </rPr>
          <t xml:space="preserve"> Al final del periodo
</t>
        </r>
        <r>
          <rPr>
            <sz val="8"/>
            <rFont val="Tahoma"/>
            <family val="2"/>
          </rPr>
          <t xml:space="preserve">
</t>
        </r>
      </text>
    </comment>
    <comment ref="H57" authorId="0">
      <text>
        <r>
          <rPr>
            <b/>
            <sz val="8"/>
            <rFont val="Tahoma"/>
            <family val="2"/>
          </rPr>
          <t xml:space="preserve"> Al final del periodo
</t>
        </r>
        <r>
          <rPr>
            <sz val="8"/>
            <rFont val="Tahoma"/>
            <family val="2"/>
          </rPr>
          <t xml:space="preserve">
</t>
        </r>
      </text>
    </comment>
    <comment ref="F9" authorId="0">
      <text>
        <r>
          <rPr>
            <b/>
            <sz val="8"/>
            <rFont val="Tahoma"/>
            <family val="2"/>
          </rPr>
          <t xml:space="preserve">cantidades adquiridas del compuesto comercial en ese periodo
</t>
        </r>
        <r>
          <rPr>
            <sz val="8"/>
            <rFont val="Tahoma"/>
            <family val="2"/>
          </rPr>
          <t xml:space="preserve">
</t>
        </r>
      </text>
    </comment>
    <comment ref="G9" authorId="0">
      <text>
        <r>
          <rPr>
            <b/>
            <sz val="8"/>
            <rFont val="Tahoma"/>
            <family val="2"/>
          </rPr>
          <t xml:space="preserve"> según el etiquetado del producto y las fichas de seguridad</t>
        </r>
        <r>
          <rPr>
            <sz val="8"/>
            <rFont val="Tahoma"/>
            <family val="2"/>
          </rPr>
          <t xml:space="preserve">
</t>
        </r>
      </text>
    </comment>
    <comment ref="N8" authorId="0">
      <text>
        <r>
          <rPr>
            <b/>
            <sz val="8"/>
            <rFont val="Tahoma"/>
            <family val="2"/>
          </rPr>
          <t xml:space="preserve"> Si se han añadico filas, aumentar el rango de la fórmula de la suma</t>
        </r>
        <r>
          <rPr>
            <sz val="8"/>
            <rFont val="Tahoma"/>
            <family val="2"/>
          </rPr>
          <t xml:space="preserve">
</t>
        </r>
      </text>
    </comment>
    <comment ref="N40" authorId="0">
      <text>
        <r>
          <rPr>
            <b/>
            <sz val="8"/>
            <rFont val="Tahoma"/>
            <family val="2"/>
          </rPr>
          <t xml:space="preserve"> Si se han añadido filas, ampliar el rango de la fórmula de la suma de esta casilla</t>
        </r>
        <r>
          <rPr>
            <sz val="8"/>
            <rFont val="Tahoma"/>
            <family val="2"/>
          </rPr>
          <t xml:space="preserve">
</t>
        </r>
      </text>
    </comment>
    <comment ref="N56" authorId="0">
      <text>
        <r>
          <rPr>
            <b/>
            <sz val="8"/>
            <rFont val="Tahoma"/>
            <family val="2"/>
          </rPr>
          <t xml:space="preserve"> Si se han ampliado el número de filas, ampliar el rango de la fórmula de la suma de esta celda</t>
        </r>
        <r>
          <rPr>
            <sz val="8"/>
            <rFont val="Tahoma"/>
            <family val="2"/>
          </rPr>
          <t xml:space="preserve">
</t>
        </r>
      </text>
    </comment>
    <comment ref="C9" authorId="0">
      <text>
        <r>
          <rPr>
            <sz val="8"/>
            <rFont val="Tahoma"/>
            <family val="2"/>
          </rPr>
          <t xml:space="preserve">Campo no obligatorio
</t>
        </r>
      </text>
    </comment>
    <comment ref="G57" authorId="0">
      <text>
        <r>
          <rPr>
            <sz val="8"/>
            <rFont val="Tahoma"/>
            <family val="2"/>
          </rPr>
          <t xml:space="preserve">Al principio del periodo
</t>
        </r>
      </text>
    </comment>
    <comment ref="C41" authorId="0">
      <text>
        <r>
          <rPr>
            <sz val="8"/>
            <rFont val="Tahoma"/>
            <family val="2"/>
          </rPr>
          <t xml:space="preserve">Campo obligatorio
</t>
        </r>
      </text>
    </comment>
    <comment ref="C57" authorId="0">
      <text>
        <r>
          <rPr>
            <b/>
            <sz val="8"/>
            <rFont val="Tahoma"/>
            <family val="2"/>
          </rPr>
          <t xml:space="preserve"> Campo obligatorio</t>
        </r>
        <r>
          <rPr>
            <sz val="8"/>
            <rFont val="Tahoma"/>
            <family val="2"/>
          </rPr>
          <t xml:space="preserve">
</t>
        </r>
      </text>
    </comment>
    <comment ref="I41" authorId="0">
      <text>
        <r>
          <rPr>
            <sz val="8"/>
            <rFont val="Tahoma"/>
            <family val="2"/>
          </rPr>
          <t xml:space="preserve">cantidades adquiridas del compuesto comercial en ese periodo
</t>
        </r>
      </text>
    </comment>
    <comment ref="I57" authorId="0">
      <text>
        <r>
          <rPr>
            <sz val="8"/>
            <rFont val="Tahoma"/>
            <family val="2"/>
          </rPr>
          <t xml:space="preserve">cantidades adquiridas del compuesto comercial en ese periodo
</t>
        </r>
      </text>
    </comment>
    <comment ref="J41" authorId="0">
      <text>
        <r>
          <rPr>
            <sz val="8"/>
            <rFont val="Tahoma"/>
            <family val="2"/>
          </rPr>
          <t xml:space="preserve"> según el etiquetado del producto y las fichas de seguridad
</t>
        </r>
      </text>
    </comment>
    <comment ref="J57" authorId="0">
      <text>
        <r>
          <rPr>
            <sz val="8"/>
            <rFont val="Tahoma"/>
            <family val="2"/>
          </rPr>
          <t xml:space="preserve"> según el etiquetado del producto y las fichas de seguridad
</t>
        </r>
      </text>
    </comment>
    <comment ref="F41"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F57" authorId="0">
      <text>
        <r>
          <rPr>
            <sz val="11"/>
            <rFont val="Tahoma"/>
            <family val="2"/>
          </rPr>
          <t xml:space="preserve"> El número registrado CAS ( Chemical Abstracts Service) es una identificación numércia única para compuestos químicos, polímeros, secuencias biológicas, preparados y aleaciones
</t>
        </r>
      </text>
    </comment>
    <comment ref="K57" authorId="0">
      <text>
        <r>
          <rPr>
            <sz val="12"/>
            <rFont val="Tahoma"/>
            <family val="2"/>
          </rPr>
          <t xml:space="preserve">%COVs*( Ei-Ef+compras)
</t>
        </r>
      </text>
    </comment>
    <comment ref="K41" authorId="0">
      <text>
        <r>
          <rPr>
            <sz val="12"/>
            <rFont val="Tahoma"/>
            <family val="2"/>
          </rPr>
          <t xml:space="preserve">%COVs*( Ei-Ef+compras)
</t>
        </r>
      </text>
    </comment>
    <comment ref="H9" authorId="0">
      <text>
        <r>
          <rPr>
            <sz val="12"/>
            <rFont val="Tahoma"/>
            <family val="2"/>
          </rPr>
          <t xml:space="preserve">%COVs*( Ei-Ef+compras)
</t>
        </r>
      </text>
    </comment>
  </commentList>
</comments>
</file>

<file path=xl/comments6.xml><?xml version="1.0" encoding="utf-8"?>
<comments xmlns="http://schemas.openxmlformats.org/spreadsheetml/2006/main">
  <authors>
    <author> </author>
    <author>MDelHoyo</author>
  </authors>
  <commentList>
    <comment ref="T27" authorId="0">
      <text>
        <r>
          <rPr>
            <b/>
            <sz val="8"/>
            <rFont val="Tahoma"/>
            <family val="2"/>
          </rPr>
          <t xml:space="preserve"> Si se han añadido filas, ampliar el rango de la fórmula de la suma de esta casilla</t>
        </r>
        <r>
          <rPr>
            <sz val="8"/>
            <rFont val="Tahoma"/>
            <family val="2"/>
          </rPr>
          <t xml:space="preserve">
</t>
        </r>
      </text>
    </comment>
    <comment ref="I28" authorId="1">
      <text>
        <r>
          <rPr>
            <b/>
            <sz val="8"/>
            <rFont val="Tahoma"/>
            <family val="2"/>
          </rPr>
          <t>No se tiene en cuenta el caudal que se ha podido añadir para refrigeración o dilución.
Se da en condiciones normales: T = 273, 15 K y P = 101,3 kPa</t>
        </r>
      </text>
    </comment>
    <comment ref="J28" authorId="1">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28" authorId="1">
      <text>
        <r>
          <rPr>
            <b/>
            <sz val="8"/>
            <rFont val="Tahoma"/>
            <family val="2"/>
          </rPr>
          <t xml:space="preserve">kg de compuesto orgánico total. </t>
        </r>
        <r>
          <rPr>
            <sz val="8"/>
            <rFont val="Tahoma"/>
            <family val="2"/>
          </rPr>
          <t xml:space="preserve">
</t>
        </r>
      </text>
    </comment>
    <comment ref="M29" authorId="0">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T51" authorId="0">
      <text>
        <r>
          <rPr>
            <b/>
            <sz val="8"/>
            <rFont val="Tahoma"/>
            <family val="2"/>
          </rPr>
          <t xml:space="preserve"> Si se han añadido filas, ampliar el rango de la fórmula de la suma de esta casilla</t>
        </r>
        <r>
          <rPr>
            <sz val="8"/>
            <rFont val="Tahoma"/>
            <family val="2"/>
          </rPr>
          <t xml:space="preserve">
</t>
        </r>
      </text>
    </comment>
    <comment ref="I52" authorId="1">
      <text>
        <r>
          <rPr>
            <b/>
            <sz val="8"/>
            <rFont val="Tahoma"/>
            <family val="2"/>
          </rPr>
          <t>No se tiene en cuenta el caudal que se ha podido añadir para refrigeración o dilución.
Se da en condiciones normales: T = 273, 15 K y P = 101,3 kPa</t>
        </r>
      </text>
    </comment>
    <comment ref="J52" authorId="1">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52" authorId="1">
      <text>
        <r>
          <rPr>
            <b/>
            <sz val="8"/>
            <rFont val="Tahoma"/>
            <family val="2"/>
          </rPr>
          <t xml:space="preserve">kg de compuesto orgánico total. </t>
        </r>
        <r>
          <rPr>
            <sz val="8"/>
            <rFont val="Tahoma"/>
            <family val="2"/>
          </rPr>
          <t xml:space="preserve">
</t>
        </r>
      </text>
    </comment>
    <comment ref="M53" authorId="0">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I9" authorId="1">
      <text>
        <r>
          <rPr>
            <b/>
            <sz val="8"/>
            <rFont val="Tahoma"/>
            <family val="2"/>
          </rPr>
          <t>No se tiene en cuenta el caudal que se ha podido añadir para refrigeración o dilución.
Se da en condiciones normales: T = 273, 15 K y P = 101,3 kPa</t>
        </r>
      </text>
    </comment>
    <comment ref="J9" authorId="1">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9" authorId="1">
      <text>
        <r>
          <rPr>
            <b/>
            <sz val="11"/>
            <rFont val="Tahoma"/>
            <family val="2"/>
          </rPr>
          <t>Peso molecular medio de la corriente de gases emitidos por chimenea. Necesario sólo si la medición es en COT</t>
        </r>
        <r>
          <rPr>
            <sz val="8"/>
            <rFont val="Tahoma"/>
            <family val="2"/>
          </rPr>
          <t xml:space="preserve">
</t>
        </r>
      </text>
    </comment>
    <comment ref="L9" authorId="1">
      <text>
        <r>
          <rPr>
            <b/>
            <sz val="11"/>
            <rFont val="Tahoma"/>
            <family val="2"/>
          </rPr>
          <t>Nº de carbonos medio de la corriente de gases emitidos por chimenea.Necesario sólo si la medición es en COT</t>
        </r>
        <r>
          <rPr>
            <sz val="9"/>
            <rFont val="Tahoma"/>
            <family val="2"/>
          </rPr>
          <t xml:space="preserve">
</t>
        </r>
      </text>
    </comment>
    <comment ref="M9" authorId="1">
      <text>
        <r>
          <rPr>
            <b/>
            <sz val="8"/>
            <rFont val="Tahoma"/>
            <family val="2"/>
          </rPr>
          <t xml:space="preserve">kg de compuesto orgánico total. </t>
        </r>
        <r>
          <rPr>
            <sz val="8"/>
            <rFont val="Tahoma"/>
            <family val="2"/>
          </rPr>
          <t xml:space="preserve">
</t>
        </r>
      </text>
    </comment>
  </commentList>
</comments>
</file>

<file path=xl/comments9.xml><?xml version="1.0" encoding="utf-8"?>
<comments xmlns="http://schemas.openxmlformats.org/spreadsheetml/2006/main">
  <authors>
    <author> </author>
  </authors>
  <commentList>
    <comment ref="F6" authorId="0">
      <text>
        <r>
          <rPr>
            <b/>
            <sz val="8"/>
            <rFont val="Tahoma"/>
            <family val="2"/>
          </rPr>
          <t xml:space="preserve">cantidades adquiridas del compuesto comercial en ese periodo
</t>
        </r>
        <r>
          <rPr>
            <sz val="8"/>
            <rFont val="Tahoma"/>
            <family val="2"/>
          </rPr>
          <t xml:space="preserve">
</t>
        </r>
      </text>
    </comment>
    <comment ref="G6" authorId="0">
      <text>
        <r>
          <rPr>
            <b/>
            <sz val="8"/>
            <rFont val="Tahoma"/>
            <family val="2"/>
          </rPr>
          <t xml:space="preserve"> según el etiquetado del producto y las fichas de seguridad</t>
        </r>
        <r>
          <rPr>
            <sz val="8"/>
            <rFont val="Tahoma"/>
            <family val="2"/>
          </rPr>
          <t xml:space="preserve">
</t>
        </r>
      </text>
    </comment>
    <comment ref="H6" authorId="0">
      <text>
        <r>
          <rPr>
            <sz val="8"/>
            <rFont val="Tahoma"/>
            <family val="2"/>
          </rPr>
          <t xml:space="preserve">
</t>
        </r>
      </text>
    </comment>
  </commentList>
</comments>
</file>

<file path=xl/sharedStrings.xml><?xml version="1.0" encoding="utf-8"?>
<sst xmlns="http://schemas.openxmlformats.org/spreadsheetml/2006/main" count="380" uniqueCount="285">
  <si>
    <t>C1</t>
  </si>
  <si>
    <t>C2</t>
  </si>
  <si>
    <t>C3</t>
  </si>
  <si>
    <t>El Representante Legal:</t>
  </si>
  <si>
    <t>Caudal (Nm3/h)</t>
  </si>
  <si>
    <t>kg COV emitido</t>
  </si>
  <si>
    <t>nº horas funcionamiento</t>
  </si>
  <si>
    <t>DATOS ADMINISTRATIVOS</t>
  </si>
  <si>
    <t>NOMBRE DE LA EMPRESA:</t>
  </si>
  <si>
    <t>C.I.F.</t>
  </si>
  <si>
    <t>PERSONA DE CONTACTO:</t>
  </si>
  <si>
    <t>TELÉFONO:</t>
  </si>
  <si>
    <t>FAX:</t>
  </si>
  <si>
    <t>EMAIL:</t>
  </si>
  <si>
    <t>DIRECCIÓN DE LA INSTALACIÓN</t>
  </si>
  <si>
    <t>NIMA</t>
  </si>
  <si>
    <t>(Número de Identificación Medioambiental)</t>
  </si>
  <si>
    <t>ACTIVIDADES AFECTADAS POR EL DECRETO DE VOCS</t>
  </si>
  <si>
    <t>PERIODO</t>
  </si>
  <si>
    <t>DESCRIPCIÓN DE LA ACTIVIDAD DE LA EMPRESA</t>
  </si>
  <si>
    <t>ACTIVIDADES DE LA EMPRESA SUJETAS AL RD 117/2003</t>
  </si>
  <si>
    <t>copiar solicitud GEI???</t>
  </si>
  <si>
    <t>OBSERVACIONES</t>
  </si>
  <si>
    <t>Núm. CAS</t>
  </si>
  <si>
    <t xml:space="preserve"> ton/año</t>
  </si>
  <si>
    <t xml:space="preserve">CONSUMO </t>
  </si>
  <si>
    <t>______________ , ____ de ___________________de 20_____       Firma del Solicitante:</t>
  </si>
  <si>
    <t>DOCUMENTACIÓN APORTADA:</t>
  </si>
  <si>
    <t xml:space="preserve"> declaro bajo juramento la veracidad de los datos reseñados en el presente formulario y en el Plan de Gestión de Disolventes.</t>
  </si>
  <si>
    <t>Denominación Comercial del compuesto que contiene COV como disolvente</t>
  </si>
  <si>
    <t>Inventario inicial</t>
  </si>
  <si>
    <t>inventario final</t>
  </si>
  <si>
    <t xml:space="preserve">Compras </t>
  </si>
  <si>
    <t>% de COV(en peso)</t>
  </si>
  <si>
    <t>Total</t>
  </si>
  <si>
    <t>I1</t>
  </si>
  <si>
    <t>I2</t>
  </si>
  <si>
    <t>Disolventes recuperados / reutilizados</t>
  </si>
  <si>
    <t>O1</t>
  </si>
  <si>
    <t>Emisiones en gases residuales</t>
  </si>
  <si>
    <t>O5</t>
  </si>
  <si>
    <t>O6</t>
  </si>
  <si>
    <t>Disolventes residuos</t>
  </si>
  <si>
    <t>O7</t>
  </si>
  <si>
    <t>O8</t>
  </si>
  <si>
    <t>Disolvente recuperado y no reutilizado este año</t>
  </si>
  <si>
    <t>F (Kg COVs)</t>
  </si>
  <si>
    <t xml:space="preserve">Cantidad de COVs utilizados o su cantidad en preparados adquiridos utilizados como materia prima en el proceso durante el periodo. </t>
  </si>
  <si>
    <t>Total I1</t>
  </si>
  <si>
    <t xml:space="preserve">Cantidad de COVs utilizados o su cantidad en preparados recuperados y reutilizados como entrada de disolventes en el proceso ( se cuenta el disolvente reciclado cada vez que se utilice para realizar la actividad) </t>
  </si>
  <si>
    <t>Total I2</t>
  </si>
  <si>
    <t>RESUMEN  DE CUMPLIMIENTO</t>
  </si>
  <si>
    <t>CANALIZADAS</t>
  </si>
  <si>
    <t xml:space="preserve">DIFUSAS </t>
  </si>
  <si>
    <t>Total O1</t>
  </si>
  <si>
    <t>Media</t>
  </si>
  <si>
    <t>Cantidad de COVs contenidos en preparados recuperados para su reutilización en la medida que no se contabilicen en O7</t>
  </si>
  <si>
    <t>Total O8</t>
  </si>
  <si>
    <t>Total 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</si>
  <si>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</si>
  <si>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 xml:space="preserve">Detalle de los cálculos realizados para su determinación( haciendo hincapié en las hipótesis o estimaciones efectuadas) </t>
  </si>
  <si>
    <t>Disolventes Orgánicos contenidos en los residuos recogidos</t>
  </si>
  <si>
    <t>Residuo</t>
  </si>
  <si>
    <t>fecha retirada</t>
  </si>
  <si>
    <t xml:space="preserve">Empresa Gestora </t>
  </si>
  <si>
    <t>Total O6</t>
  </si>
  <si>
    <t>Total O7</t>
  </si>
  <si>
    <t>Disolventes Orgánicos o disolventes orgánicos contenidos en preparados, vendidos como productos comerciales</t>
  </si>
  <si>
    <t xml:space="preserve">I1 </t>
  </si>
  <si>
    <t>F/ entrada total</t>
  </si>
  <si>
    <t>Emisiones totales</t>
  </si>
  <si>
    <t>F+O1</t>
  </si>
  <si>
    <t>F/(I1+I2)</t>
  </si>
  <si>
    <t xml:space="preserve">Entrada total </t>
  </si>
  <si>
    <t>(I1+I2)</t>
  </si>
  <si>
    <t xml:space="preserve">Consumo </t>
  </si>
  <si>
    <t>(I1-O8)</t>
  </si>
  <si>
    <t>I1-O1-O5-O6-O7-O8</t>
  </si>
  <si>
    <t>Descripción de los equipos y la tecnología utilizada</t>
  </si>
  <si>
    <t>Observaciones</t>
  </si>
  <si>
    <t>CUMPLE?</t>
  </si>
  <si>
    <t>LER</t>
  </si>
  <si>
    <t>HERRAMIENTA PARA LA REALIZACIÓN DEL PLAN DE GESTIÓN DE DISOLVENTES SEGÚN REQUISITOS DEL REAL DECRETO 117/2003 PARA LA ACTIVIDAD DE:</t>
  </si>
  <si>
    <t>Periodo:</t>
  </si>
  <si>
    <t>Actividad para la que se realiza el PGD:</t>
  </si>
  <si>
    <t>Si en la instalación se realizan además otras actividades sujetas también al RD 117/2003</t>
  </si>
  <si>
    <t>Nombre de la empresa:</t>
  </si>
  <si>
    <t>Ubicación de la instalación:</t>
  </si>
  <si>
    <t>Información acerca de los equipos, el funcionamiento  y  la tecnología utilizada</t>
  </si>
  <si>
    <t>Id. FOCO</t>
  </si>
  <si>
    <t>kg</t>
  </si>
  <si>
    <t xml:space="preserve">Inventario Inicial </t>
  </si>
  <si>
    <t>Inventario final</t>
  </si>
  <si>
    <t>Junto al archivo cumplimentado se deberán presentar los siguientes documentos justificativos de la vericidad de los datos:</t>
  </si>
  <si>
    <t>-</t>
  </si>
  <si>
    <t>Breve memoria descriptiva de la actividad de la instalación: productos fabricados, procesos, equipos asociados a los focos canalizados que emiten COVs …</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</si>
  <si>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</si>
  <si>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El archivo cumplimientado debe presentarse en formato digital y en formato papel, con la última página firmada.</t>
  </si>
  <si>
    <t>Informe de emisiones de los focos canalizados realizados por Entidad Colaboradora en Material de Calidad Ambiental (ECMCA) y/o en su caso, registro de emisiones en continuo.</t>
  </si>
  <si>
    <t>Copia compulsada de los poderes de representación del firmante del presente documento.</t>
  </si>
  <si>
    <t>COV Contenidos</t>
  </si>
  <si>
    <t xml:space="preserve">Denominación IUPAC </t>
  </si>
  <si>
    <t xml:space="preserve">kg </t>
  </si>
  <si>
    <t>Instalación incluida en el Anexo I de la ley 2/2006?</t>
  </si>
  <si>
    <t>kg COVs año</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</si>
  <si>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</si>
  <si>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Las cantidades se refieren siempre a kg</t>
  </si>
  <si>
    <t>Hay valor de medición?</t>
  </si>
  <si>
    <t>PGD</t>
  </si>
  <si>
    <t xml:space="preserve"> VLE difusas</t>
  </si>
  <si>
    <t>EL REPRESENTANTE LEGAL DE LA EMPRESA SE HACE RESPONSABLE DE LOS DATOS QUE HA CUMPLIMENTADO</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</si>
  <si>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</si>
  <si>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</si>
  <si>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</si>
  <si>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albares o facturas de venta de productos fabricados que contienen COVs (en su caso)</t>
  </si>
  <si>
    <t>información técnica acerca de los equipos de depuración utilizados (modelo, fabricante, parámetros de autocontrol, eficacia de reducción de COV...).</t>
  </si>
  <si>
    <t>Sólo en el caso de haber cambiado respecto a la documentación presentada años anteriores:</t>
  </si>
  <si>
    <t>El valor del % COVs que se ha considerado en los cálculos debe estar avalado mediante análitica realizadas por Entidad Colaboradora en Materia de Calidad Ambiental o bien mediante certifiado del gestor de residuos</t>
  </si>
  <si>
    <t>Informe de disolventes (COVs) contenido en los residuos (en su caso)</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</si>
  <si>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</si>
  <si>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</si>
  <si>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SÍ</t>
  </si>
  <si>
    <t>NO</t>
  </si>
  <si>
    <t>Ref Albarán o DCS</t>
  </si>
  <si>
    <t>Persona de contacto a efectos de notificación:</t>
  </si>
  <si>
    <t>Nombre y apellidos</t>
  </si>
  <si>
    <t>Teléfono</t>
  </si>
  <si>
    <t>Email</t>
  </si>
  <si>
    <t>INSTRUCCIONES</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</si>
  <si>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</si>
  <si>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Detalle de qué compuestos se recuperan, así como cálculo y determinación de la cantidad recuperada y NO REUTILIZADA</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</si>
  <si>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</si>
  <si>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</si>
  <si>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</si>
  <si>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</si>
  <si>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</si>
  <si>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</si>
  <si>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</si>
  <si>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</si>
  <si>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</si>
  <si>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</si>
  <si>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</si>
  <si>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</si>
  <si>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</si>
  <si>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</si>
  <si>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</si>
  <si>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</si>
  <si>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</si>
  <si>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</si>
  <si>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</si>
  <si>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</si>
  <si>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</si>
  <si>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</si>
  <si>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</si>
  <si>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</si>
  <si>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</si>
  <si>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</si>
  <si>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</si>
  <si>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</si>
  <si>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</si>
  <si>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</si>
  <si>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</si>
  <si>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</si>
  <si>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</si>
  <si>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</si>
  <si>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</si>
  <si>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</si>
  <si>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</si>
  <si>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</si>
  <si>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</si>
  <si>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</si>
  <si>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</si>
  <si>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</si>
  <si>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</si>
  <si>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</si>
  <si>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</si>
  <si>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</si>
  <si>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</si>
  <si>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</si>
  <si>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</si>
  <si>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</si>
  <si>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</si>
  <si>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</si>
  <si>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</si>
  <si>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</si>
  <si>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</si>
  <si>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</si>
  <si>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</si>
  <si>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</si>
  <si>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</si>
  <si>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</si>
  <si>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</si>
  <si>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</si>
  <si>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</si>
  <si>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</si>
  <si>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</si>
  <si>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</si>
  <si>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</si>
  <si>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</si>
  <si>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</si>
  <si>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</si>
  <si>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</si>
  <si>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</si>
  <si>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</si>
  <si>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</si>
  <si>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</si>
  <si>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</si>
  <si>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</si>
  <si>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</si>
  <si>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</si>
  <si>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</si>
  <si>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</si>
  <si>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</si>
  <si>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</si>
  <si>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</si>
  <si>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</si>
  <si>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</si>
  <si>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</si>
  <si>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</si>
  <si>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</si>
  <si>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</si>
  <si>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</si>
  <si>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</si>
  <si>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</si>
  <si>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</si>
  <si>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</si>
  <si>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</si>
  <si>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</si>
  <si>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</si>
  <si>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</si>
  <si>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</si>
  <si>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</si>
  <si>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</si>
  <si>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</si>
  <si>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</si>
  <si>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</si>
  <si>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</si>
  <si>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</si>
  <si>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</si>
  <si>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</si>
  <si>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</si>
  <si>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En I1 deben incluirse también los compuestos que contengan COVs utilizados como disolventes utilizados en la limpieza de las máquinas</t>
  </si>
  <si>
    <t>TOTAL g/h COV emitido</t>
  </si>
  <si>
    <t>VLE</t>
  </si>
  <si>
    <t>g/h COV emitido</t>
  </si>
  <si>
    <t>g de COV/h</t>
  </si>
  <si>
    <t>otras R</t>
  </si>
  <si>
    <t>Limpieza de superficies utilizando compuestos especificados en el apartado 1 del artículo 5 (&gt;1)</t>
  </si>
  <si>
    <t>respecto de la entrada de disolvente</t>
  </si>
  <si>
    <t>En el caso de utilizar para limpieza de superficies también sustancias con disolventes COV no incluidos en el apartado 1 del artículo 5 en cantidad superior al umbral establecido, realizar adicionalmente otro Plan de gestión de disolventes con la actividad "5-Otra limpieza de superficies" para esas sustancias (otros valores límites de emisión)</t>
  </si>
  <si>
    <t>Registro</t>
  </si>
  <si>
    <t>Actividad</t>
  </si>
  <si>
    <r>
      <t xml:space="preserve">El Valor Límite de Emisión de COVs con frase de riesgo asignada </t>
    </r>
    <r>
      <rPr>
        <sz val="12"/>
        <color indexed="10"/>
        <rFont val="Comic Sans MS"/>
        <family val="4"/>
      </rPr>
      <t xml:space="preserve">R45, R46, R49, R60, R61 </t>
    </r>
    <r>
      <rPr>
        <sz val="12"/>
        <rFont val="Comic Sans MS"/>
        <family val="4"/>
      </rPr>
      <t xml:space="preserve">o indicadores de peligro </t>
    </r>
    <r>
      <rPr>
        <sz val="12"/>
        <color indexed="10"/>
        <rFont val="Comic Sans MS"/>
        <family val="4"/>
      </rPr>
      <t>H340, H350, H350i, H360D o H360F,</t>
    </r>
    <r>
      <rPr>
        <sz val="12"/>
        <rFont val="Comic Sans MS"/>
        <family val="4"/>
      </rPr>
      <t xml:space="preserve"> cuando el caudal másico de la suma de los compuestos sea &gt;= </t>
    </r>
    <r>
      <rPr>
        <sz val="12"/>
        <color indexed="10"/>
        <rFont val="Comic Sans MS"/>
        <family val="4"/>
      </rPr>
      <t>10 g/h,</t>
    </r>
    <r>
      <rPr>
        <sz val="12"/>
        <rFont val="Comic Sans MS"/>
        <family val="4"/>
      </rPr>
      <t xml:space="preserve"> es</t>
    </r>
    <r>
      <rPr>
        <sz val="12"/>
        <color indexed="10"/>
        <rFont val="Comic Sans MS"/>
        <family val="4"/>
      </rPr>
      <t xml:space="preserve"> 2 mg/Nm3</t>
    </r>
  </si>
  <si>
    <t>Frase de riesgo</t>
  </si>
  <si>
    <t>kg de COVs</t>
  </si>
  <si>
    <r>
      <rPr>
        <b/>
        <sz val="13"/>
        <color indexed="56"/>
        <rFont val="Comic Sans MS"/>
        <family val="4"/>
      </rPr>
      <t xml:space="preserve">COVs o su cantidad en preparados adquiridos que tienen asignada la frase de riesgo </t>
    </r>
    <r>
      <rPr>
        <b/>
        <sz val="13"/>
        <color indexed="10"/>
        <rFont val="Comic Sans MS"/>
        <family val="4"/>
      </rPr>
      <t xml:space="preserve"> R45, R46, R49, R60,R61 </t>
    </r>
    <r>
      <rPr>
        <b/>
        <sz val="13"/>
        <rFont val="Comic Sans MS"/>
        <family val="4"/>
      </rPr>
      <t xml:space="preserve">o indicaciones de peligro </t>
    </r>
    <r>
      <rPr>
        <b/>
        <sz val="13"/>
        <color indexed="10"/>
        <rFont val="Comic Sans MS"/>
        <family val="4"/>
      </rPr>
      <t xml:space="preserve">H340, H350, H350i, H360D </t>
    </r>
    <r>
      <rPr>
        <b/>
        <sz val="13"/>
        <rFont val="Comic Sans MS"/>
        <family val="4"/>
      </rPr>
      <t xml:space="preserve">o </t>
    </r>
    <r>
      <rPr>
        <b/>
        <sz val="13"/>
        <color indexed="10"/>
        <rFont val="Comic Sans MS"/>
        <family val="4"/>
      </rPr>
      <t>H360F</t>
    </r>
  </si>
  <si>
    <t>Concentración COT (mg /Nm3)</t>
  </si>
  <si>
    <t>PM COV emitido</t>
  </si>
  <si>
    <t>Nº Carbonos</t>
  </si>
  <si>
    <t xml:space="preserve">Focos que emiten compuestos orgánicos volátiles que NO tengan asignada ninguna de las frases de riesgo de las indicadas en el  Art. 5 </t>
  </si>
  <si>
    <t>Focos que emitan COVs que tienen asignada la frase de riesgo R45, R46, R49, R60, R61 o indicación de peligro H340, H350, H350i, H360D o H360F</t>
  </si>
  <si>
    <r>
      <t xml:space="preserve">Concentración </t>
    </r>
    <r>
      <rPr>
        <b/>
        <sz val="14"/>
        <rFont val="Comic Sans MS"/>
        <family val="4"/>
      </rPr>
      <t>COV</t>
    </r>
    <r>
      <rPr>
        <b/>
        <sz val="8"/>
        <rFont val="Comic Sans MS"/>
        <family val="4"/>
      </rPr>
      <t>(mg /Nm3)</t>
    </r>
  </si>
  <si>
    <t>Impresión serigráfica rotativa sobre textil o en cartón/ cartulina ( &gt;30)</t>
  </si>
  <si>
    <t>Número de Identificación Medioambiental (NIMA)</t>
  </si>
  <si>
    <t xml:space="preserve">Disolventes utilizados como materia prima </t>
  </si>
  <si>
    <t>Sin R</t>
  </si>
  <si>
    <t xml:space="preserve">COVs perdidos por reacciones químicas o físicas </t>
  </si>
  <si>
    <t>Disolvente contenido en productos de venta</t>
  </si>
  <si>
    <t>Observaciones:</t>
  </si>
  <si>
    <t>Firma y sello:</t>
  </si>
  <si>
    <t>parametros</t>
  </si>
  <si>
    <t>Ei: Inventario Inicial (kg)</t>
  </si>
  <si>
    <t>Ei:Inventario final (kg)</t>
  </si>
  <si>
    <t>Ventas (kg)</t>
  </si>
  <si>
    <t xml:space="preserve">kg COVs </t>
  </si>
  <si>
    <t>( Ef-Ei+ventas)*%COV</t>
  </si>
  <si>
    <t>cantidad retirada (kg)</t>
  </si>
  <si>
    <t>Cantidad de COV (kg)</t>
  </si>
  <si>
    <t>(cantidad retirada *% COV)</t>
  </si>
  <si>
    <r>
      <rPr>
        <b/>
        <sz val="13"/>
        <color indexed="56"/>
        <rFont val="Comic Sans MS"/>
        <family val="4"/>
      </rPr>
      <t>COVs halogenados o su cantidad en preparados adquiridos que tienen asignada la frase de riesgo</t>
    </r>
    <r>
      <rPr>
        <b/>
        <sz val="13"/>
        <color indexed="10"/>
        <rFont val="Comic Sans MS"/>
        <family val="4"/>
      </rPr>
      <t xml:space="preserve"> R40 o R68 </t>
    </r>
    <r>
      <rPr>
        <b/>
        <sz val="13"/>
        <rFont val="Comic Sans MS"/>
        <family val="4"/>
      </rPr>
      <t>o indicación de peligro</t>
    </r>
    <r>
      <rPr>
        <b/>
        <sz val="13"/>
        <color indexed="10"/>
        <rFont val="Comic Sans MS"/>
        <family val="4"/>
      </rPr>
      <t xml:space="preserve"> H341 o H351 </t>
    </r>
  </si>
  <si>
    <t xml:space="preserve">Focos que emitan COVs halogenados que tienen asignada la frase de riesgo R40 o R68 o indicación de peligro H341 o H351 </t>
  </si>
  <si>
    <t>R40 R68 halogenado</t>
  </si>
  <si>
    <t>En el caso de necesitar más filas de las previstas en alguno de los apartados de las hojas I1, O1,O6, O7, añadirlas y ampliar el rango de las fórmulas correspondientes a las casillas en blanco arrastrando</t>
  </si>
  <si>
    <t>Un plan de gestión de disolventes es un balance de masa en el que se tienen en cuenta todas las entradas y salidas de disolventes de una instalación durante un periodo determinado</t>
  </si>
  <si>
    <t>Antes de cada 28 de febrero (o cuando el órgano competente lo solicite) deberá presentarse con los datos correspondientes al año anterior</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</si>
</sst>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h:mm;@"/>
  </numFmts>
  <fonts count="95">
    <font>
      <sz val="10"/>
      <name val="Comic Sans MS"/>
      <family val="4"/>
    </font>
    <font>
      <sz val="10"/>
      <name val="Arial"/>
      <family val="0"/>
    </font>
    <font>
      <u val="single"/>
      <sz val="7.5"/>
      <color indexed="12"/>
      <name val="Comic Sans MS"/>
      <family val="4"/>
    </font>
    <font>
      <u val="single"/>
      <sz val="7.5"/>
      <color indexed="36"/>
      <name val="Comic Sans MS"/>
      <family val="4"/>
    </font>
    <font>
      <b/>
      <sz val="10"/>
      <name val="Comic Sans MS"/>
      <family val="4"/>
    </font>
    <font>
      <b/>
      <sz val="12"/>
      <color indexed="62"/>
      <name val="Comic Sans MS"/>
      <family val="4"/>
    </font>
    <font>
      <b/>
      <sz val="8"/>
      <name val="Tahoma"/>
      <family val="2"/>
    </font>
    <font>
      <sz val="8"/>
      <name val="Tahoma"/>
      <family val="2"/>
    </font>
    <font>
      <b/>
      <sz val="12"/>
      <name val="Comic Sans MS"/>
      <family val="4"/>
    </font>
    <font>
      <b/>
      <sz val="12"/>
      <color indexed="10"/>
      <name val="Comic Sans MS"/>
      <family val="4"/>
    </font>
    <font>
      <sz val="8"/>
      <name val="Comic Sans MS"/>
      <family val="4"/>
    </font>
    <font>
      <b/>
      <sz val="11"/>
      <name val="Comic Sans MS"/>
      <family val="4"/>
    </font>
    <font>
      <sz val="8"/>
      <name val="Verdana"/>
      <family val="2"/>
    </font>
    <font>
      <sz val="10"/>
      <color indexed="8"/>
      <name val="Arial"/>
      <family val="2"/>
    </font>
    <font>
      <sz val="10"/>
      <color indexed="8"/>
      <name val="Tahoma"/>
      <family val="2"/>
    </font>
    <font>
      <b/>
      <sz val="8"/>
      <name val="Comic Sans MS"/>
      <family val="4"/>
    </font>
    <font>
      <sz val="12"/>
      <name val="Comic Sans MS"/>
      <family val="4"/>
    </font>
    <font>
      <b/>
      <sz val="11"/>
      <color indexed="62"/>
      <name val="Comic Sans MS"/>
      <family val="4"/>
    </font>
    <font>
      <b/>
      <sz val="14"/>
      <name val="Comic Sans MS"/>
      <family val="4"/>
    </font>
    <font>
      <sz val="11"/>
      <name val="Comic Sans MS"/>
      <family val="4"/>
    </font>
    <font>
      <sz val="11"/>
      <color indexed="8"/>
      <name val="Tahoma"/>
      <family val="2"/>
    </font>
    <font>
      <sz val="10"/>
      <name val="Tahoma"/>
      <family val="2"/>
    </font>
    <font>
      <sz val="8"/>
      <name val="Arial"/>
      <family val="2"/>
    </font>
    <font>
      <sz val="11"/>
      <name val="Symbol"/>
      <family val="1"/>
    </font>
    <font>
      <sz val="11"/>
      <name val="Tahoma"/>
      <family val="2"/>
    </font>
    <font>
      <b/>
      <sz val="16"/>
      <name val="Comic Sans MS"/>
      <family val="4"/>
    </font>
    <font>
      <b/>
      <sz val="14"/>
      <color indexed="10"/>
      <name val="Comic Sans MS"/>
      <family val="4"/>
    </font>
    <font>
      <sz val="14"/>
      <name val="Comic Sans MS"/>
      <family val="4"/>
    </font>
    <font>
      <b/>
      <sz val="12"/>
      <name val="Arial"/>
      <family val="2"/>
    </font>
    <font>
      <b/>
      <i/>
      <sz val="12"/>
      <name val="Comic Sans MS"/>
      <family val="4"/>
    </font>
    <font>
      <sz val="12"/>
      <color indexed="18"/>
      <name val="COMIC"/>
      <family val="0"/>
    </font>
    <font>
      <sz val="12"/>
      <color indexed="10"/>
      <name val="Comic Sans MS"/>
      <family val="4"/>
    </font>
    <font>
      <b/>
      <sz val="12"/>
      <color indexed="18"/>
      <name val="COMIC"/>
      <family val="0"/>
    </font>
    <font>
      <sz val="12"/>
      <name val="Tahoma"/>
      <family val="2"/>
    </font>
    <font>
      <b/>
      <sz val="13"/>
      <name val="Comic Sans MS"/>
      <family val="4"/>
    </font>
    <font>
      <b/>
      <sz val="13"/>
      <color indexed="56"/>
      <name val="Comic Sans MS"/>
      <family val="4"/>
    </font>
    <font>
      <b/>
      <sz val="13"/>
      <color indexed="10"/>
      <name val="Comic Sans MS"/>
      <family val="4"/>
    </font>
    <font>
      <b/>
      <sz val="11"/>
      <name val="Tahoma"/>
      <family val="2"/>
    </font>
    <font>
      <sz val="9"/>
      <name val="Tahoma"/>
      <family val="2"/>
    </font>
    <font>
      <b/>
      <sz val="20"/>
      <name val="Comic Sans MS"/>
      <family val="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Verdana"/>
      <family val="2"/>
    </font>
    <font>
      <b/>
      <sz val="8"/>
      <color indexed="8"/>
      <name val="Verdana"/>
      <family val="2"/>
    </font>
    <font>
      <b/>
      <sz val="20"/>
      <color indexed="10"/>
      <name val="Comic Sans MS"/>
      <family val="4"/>
    </font>
    <font>
      <b/>
      <sz val="20"/>
      <color indexed="60"/>
      <name val="Comic Sans MS"/>
      <family val="4"/>
    </font>
    <font>
      <b/>
      <sz val="16"/>
      <color indexed="60"/>
      <name val="Comic Sans MS"/>
      <family val="4"/>
    </font>
    <font>
      <b/>
      <sz val="18"/>
      <color indexed="60"/>
      <name val="Comic Sans MS"/>
      <family val="4"/>
    </font>
    <font>
      <b/>
      <sz val="22"/>
      <color indexed="60"/>
      <name val="Comic Sans MS"/>
      <family val="4"/>
    </font>
    <font>
      <b/>
      <sz val="10"/>
      <color indexed="60"/>
      <name val="Comic Sans MS"/>
      <family val="4"/>
    </font>
    <font>
      <b/>
      <sz val="14"/>
      <color indexed="60"/>
      <name val="Comic Sans MS"/>
      <family val="4"/>
    </font>
    <font>
      <b/>
      <sz val="12"/>
      <color indexed="60"/>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Verdana"/>
      <family val="2"/>
    </font>
    <font>
      <b/>
      <sz val="8"/>
      <color rgb="FF000000"/>
      <name val="Verdana"/>
      <family val="2"/>
    </font>
    <font>
      <b/>
      <sz val="20"/>
      <color rgb="FFFF0000"/>
      <name val="Comic Sans MS"/>
      <family val="4"/>
    </font>
    <font>
      <b/>
      <sz val="20"/>
      <color rgb="FFC00000"/>
      <name val="Comic Sans MS"/>
      <family val="4"/>
    </font>
    <font>
      <b/>
      <sz val="16"/>
      <color rgb="FFC00000"/>
      <name val="Comic Sans MS"/>
      <family val="4"/>
    </font>
    <font>
      <sz val="12"/>
      <color rgb="FF003399"/>
      <name val="COMIC"/>
      <family val="0"/>
    </font>
    <font>
      <b/>
      <sz val="18"/>
      <color rgb="FFC00000"/>
      <name val="Comic Sans MS"/>
      <family val="4"/>
    </font>
    <font>
      <b/>
      <sz val="22"/>
      <color rgb="FFC00000"/>
      <name val="Comic Sans MS"/>
      <family val="4"/>
    </font>
    <font>
      <b/>
      <sz val="10"/>
      <color rgb="FFC00000"/>
      <name val="Comic Sans MS"/>
      <family val="4"/>
    </font>
    <font>
      <b/>
      <sz val="14"/>
      <color rgb="FFC00000"/>
      <name val="Comic Sans MS"/>
      <family val="4"/>
    </font>
    <font>
      <b/>
      <sz val="12"/>
      <color rgb="FFC00000"/>
      <name val="Comic Sans MS"/>
      <family val="4"/>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indexed="47"/>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thin"/>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medium"/>
      <bottom style="medium"/>
    </border>
    <border>
      <left style="thin"/>
      <right style="medium"/>
      <top style="medium"/>
      <bottom>
        <color indexed="63"/>
      </bottom>
    </border>
    <border>
      <left style="medium"/>
      <right style="medium"/>
      <top>
        <color indexed="63"/>
      </top>
      <bottom style="medium"/>
    </border>
    <border>
      <left style="thin"/>
      <right style="medium"/>
      <top/>
      <bottom style="medium"/>
    </border>
    <border>
      <left/>
      <right/>
      <top/>
      <bottom style="double"/>
    </border>
    <border>
      <left style="thin"/>
      <right>
        <color indexed="63"/>
      </right>
      <top style="thin"/>
      <bottom style="thin"/>
    </border>
    <border>
      <left style="thin"/>
      <right style="thin"/>
      <top style="thin"/>
      <bottom style="double"/>
    </border>
    <border>
      <left>
        <color indexed="63"/>
      </left>
      <right>
        <color indexed="63"/>
      </right>
      <top style="thin"/>
      <bottom style="thin"/>
    </border>
    <border>
      <left/>
      <right/>
      <top style="thin"/>
      <bottom style="medium"/>
    </border>
    <border>
      <left style="thin"/>
      <right style="thin"/>
      <top style="thin"/>
      <bottom style="mediu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top style="thin"/>
      <bottom style="double"/>
    </border>
    <border>
      <left/>
      <right style="thin"/>
      <top style="thin"/>
      <bottom style="double"/>
    </border>
    <border>
      <left style="thin"/>
      <right/>
      <top style="thin"/>
      <bottom style="medium"/>
    </border>
    <border>
      <left/>
      <right style="thin"/>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19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6"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31" borderId="0" applyNumberFormat="0" applyBorder="0" applyAlignment="0" applyProtection="0"/>
    <xf numFmtId="0" fontId="13" fillId="0" borderId="0">
      <alignment/>
      <protection/>
    </xf>
    <xf numFmtId="0" fontId="13" fillId="0" borderId="0">
      <alignment/>
      <protection/>
    </xf>
    <xf numFmtId="0" fontId="0" fillId="32" borderId="5" applyNumberFormat="0" applyFont="0" applyAlignment="0" applyProtection="0"/>
    <xf numFmtId="9" fontId="1"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4" fillId="0" borderId="8" applyNumberFormat="0" applyFill="0" applyAlignment="0" applyProtection="0"/>
    <xf numFmtId="0" fontId="83" fillId="0" borderId="9" applyNumberFormat="0" applyFill="0" applyAlignment="0" applyProtection="0"/>
  </cellStyleXfs>
  <cellXfs count="38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5" fillId="33" borderId="0" xfId="0" applyFont="1" applyFill="1" applyAlignment="1">
      <alignment/>
    </xf>
    <xf numFmtId="0" fontId="4" fillId="0" borderId="0" xfId="0" applyFont="1" applyAlignment="1">
      <alignment/>
    </xf>
    <xf numFmtId="0" fontId="0" fillId="34" borderId="14" xfId="0" applyFill="1" applyBorder="1" applyAlignment="1">
      <alignment/>
    </xf>
    <xf numFmtId="0" fontId="5" fillId="35" borderId="0" xfId="0" applyFont="1" applyFill="1" applyAlignment="1">
      <alignment/>
    </xf>
    <xf numFmtId="0" fontId="0" fillId="35" borderId="0" xfId="0" applyFill="1" applyAlignment="1">
      <alignment/>
    </xf>
    <xf numFmtId="0" fontId="9" fillId="35" borderId="0" xfId="0" applyFont="1" applyFill="1" applyAlignment="1">
      <alignment/>
    </xf>
    <xf numFmtId="0" fontId="0" fillId="0" borderId="18" xfId="0" applyBorder="1" applyAlignment="1">
      <alignment/>
    </xf>
    <xf numFmtId="0" fontId="84" fillId="0" borderId="0" xfId="0" applyFont="1" applyAlignment="1">
      <alignment/>
    </xf>
    <xf numFmtId="0" fontId="12" fillId="0" borderId="0" xfId="0" applyFont="1" applyAlignment="1">
      <alignment horizontal="justify"/>
    </xf>
    <xf numFmtId="0" fontId="85" fillId="0" borderId="0" xfId="0" applyFont="1" applyAlignment="1">
      <alignment horizontal="left" indent="1"/>
    </xf>
    <xf numFmtId="0" fontId="84" fillId="0" borderId="0" xfId="0" applyFont="1" applyAlignment="1">
      <alignment horizontal="center"/>
    </xf>
    <xf numFmtId="0" fontId="0" fillId="36" borderId="0" xfId="0" applyFill="1" applyBorder="1" applyAlignment="1">
      <alignment/>
    </xf>
    <xf numFmtId="0" fontId="4" fillId="36" borderId="0" xfId="0" applyFont="1" applyFill="1" applyBorder="1" applyAlignment="1">
      <alignment/>
    </xf>
    <xf numFmtId="4" fontId="14" fillId="36" borderId="0" xfId="56" applyNumberFormat="1" applyFont="1" applyFill="1" applyBorder="1" applyAlignment="1">
      <alignment horizontal="center" textRotation="90" wrapText="1"/>
      <protection/>
    </xf>
    <xf numFmtId="2" fontId="14" fillId="36" borderId="0" xfId="56" applyNumberFormat="1" applyFont="1" applyFill="1" applyBorder="1" applyAlignment="1">
      <alignment horizontal="center" textRotation="90" wrapText="1"/>
      <protection/>
    </xf>
    <xf numFmtId="196" fontId="14" fillId="36" borderId="0" xfId="56" applyNumberFormat="1" applyFont="1" applyFill="1" applyBorder="1" applyAlignment="1">
      <alignment horizontal="center" textRotation="90" wrapText="1"/>
      <protection/>
    </xf>
    <xf numFmtId="0" fontId="8" fillId="36" borderId="0" xfId="0" applyFont="1" applyFill="1" applyBorder="1" applyAlignment="1">
      <alignment/>
    </xf>
    <xf numFmtId="0" fontId="86" fillId="0" borderId="0" xfId="0" applyFont="1" applyBorder="1" applyAlignment="1">
      <alignment/>
    </xf>
    <xf numFmtId="0" fontId="4" fillId="0" borderId="0" xfId="0" applyFont="1" applyBorder="1" applyAlignment="1">
      <alignment horizontal="center" vertical="center" wrapText="1"/>
    </xf>
    <xf numFmtId="0" fontId="4" fillId="36" borderId="0" xfId="0" applyFont="1" applyFill="1" applyBorder="1" applyAlignment="1">
      <alignment horizontal="center"/>
    </xf>
    <xf numFmtId="0" fontId="8" fillId="37" borderId="19" xfId="0" applyFont="1" applyFill="1" applyBorder="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xf numFmtId="0" fontId="4" fillId="36" borderId="0" xfId="0" applyFont="1" applyFill="1" applyBorder="1" applyAlignment="1">
      <alignment horizontal="center" vertical="center"/>
    </xf>
    <xf numFmtId="0" fontId="4" fillId="36" borderId="0" xfId="0" applyFont="1" applyFill="1" applyBorder="1" applyAlignment="1">
      <alignment vertical="center"/>
    </xf>
    <xf numFmtId="0" fontId="0" fillId="36" borderId="20" xfId="0" applyFill="1" applyBorder="1" applyAlignment="1">
      <alignment/>
    </xf>
    <xf numFmtId="0" fontId="0" fillId="36" borderId="21" xfId="0" applyFill="1" applyBorder="1" applyAlignment="1">
      <alignment/>
    </xf>
    <xf numFmtId="0" fontId="8" fillId="36" borderId="22" xfId="0" applyFont="1" applyFill="1" applyBorder="1" applyAlignment="1">
      <alignment/>
    </xf>
    <xf numFmtId="0" fontId="0" fillId="36" borderId="23" xfId="0" applyFill="1" applyBorder="1" applyAlignment="1">
      <alignment/>
    </xf>
    <xf numFmtId="0" fontId="0" fillId="36" borderId="24" xfId="0" applyFill="1" applyBorder="1" applyAlignment="1">
      <alignment/>
    </xf>
    <xf numFmtId="0" fontId="4" fillId="36" borderId="24" xfId="0" applyFont="1" applyFill="1" applyBorder="1" applyAlignment="1">
      <alignment horizontal="center"/>
    </xf>
    <xf numFmtId="0" fontId="0" fillId="36" borderId="25" xfId="0" applyFill="1" applyBorder="1" applyAlignment="1">
      <alignment/>
    </xf>
    <xf numFmtId="0" fontId="0" fillId="36" borderId="22" xfId="0"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6" xfId="0" applyBorder="1" applyAlignment="1">
      <alignment/>
    </xf>
    <xf numFmtId="0" fontId="0" fillId="0" borderId="24" xfId="0" applyBorder="1" applyAlignment="1">
      <alignment/>
    </xf>
    <xf numFmtId="0" fontId="0" fillId="0" borderId="25" xfId="0" applyBorder="1" applyAlignment="1">
      <alignment/>
    </xf>
    <xf numFmtId="0" fontId="0" fillId="36" borderId="0" xfId="0" applyFont="1" applyFill="1" applyBorder="1" applyAlignment="1">
      <alignment/>
    </xf>
    <xf numFmtId="0" fontId="0" fillId="37" borderId="27" xfId="0" applyFill="1" applyBorder="1" applyAlignment="1">
      <alignment/>
    </xf>
    <xf numFmtId="0" fontId="0" fillId="36" borderId="0" xfId="0" applyFill="1" applyAlignment="1">
      <alignment/>
    </xf>
    <xf numFmtId="0" fontId="17" fillId="0" borderId="0" xfId="0" applyFont="1" applyAlignment="1">
      <alignment horizontal="left" wrapText="1"/>
    </xf>
    <xf numFmtId="0" fontId="0" fillId="35" borderId="28" xfId="0" applyFill="1" applyBorder="1" applyAlignment="1">
      <alignment/>
    </xf>
    <xf numFmtId="0" fontId="0" fillId="35" borderId="20" xfId="0" applyFill="1" applyBorder="1" applyAlignment="1">
      <alignment horizontal="center" vertical="center"/>
    </xf>
    <xf numFmtId="0" fontId="0" fillId="35" borderId="20" xfId="0" applyFill="1" applyBorder="1" applyAlignment="1">
      <alignment/>
    </xf>
    <xf numFmtId="0" fontId="4" fillId="36" borderId="10" xfId="0" applyFont="1" applyFill="1" applyBorder="1" applyAlignment="1">
      <alignment/>
    </xf>
    <xf numFmtId="0" fontId="11" fillId="36" borderId="0" xfId="0" applyFont="1" applyFill="1" applyBorder="1" applyAlignment="1">
      <alignment/>
    </xf>
    <xf numFmtId="0" fontId="87" fillId="36" borderId="0" xfId="0" applyFont="1" applyFill="1" applyBorder="1" applyAlignment="1">
      <alignment vertical="center"/>
    </xf>
    <xf numFmtId="0" fontId="4" fillId="0" borderId="14" xfId="0" applyFont="1" applyBorder="1" applyAlignment="1">
      <alignment/>
    </xf>
    <xf numFmtId="0" fontId="88" fillId="36" borderId="0" xfId="0" applyFont="1" applyFill="1" applyBorder="1" applyAlignment="1">
      <alignment horizontal="center" vertical="center" wrapText="1"/>
    </xf>
    <xf numFmtId="0" fontId="88" fillId="36" borderId="0" xfId="0" applyFont="1" applyFill="1" applyBorder="1" applyAlignment="1">
      <alignment horizontal="center" vertical="center" wrapText="1"/>
    </xf>
    <xf numFmtId="0" fontId="19" fillId="0" borderId="0" xfId="0" applyFont="1" applyAlignment="1">
      <alignment/>
    </xf>
    <xf numFmtId="0" fontId="87" fillId="36" borderId="0" xfId="0" applyFont="1" applyFill="1" applyBorder="1" applyAlignment="1">
      <alignment horizontal="center" vertical="center"/>
    </xf>
    <xf numFmtId="4" fontId="0" fillId="36" borderId="24" xfId="0" applyNumberFormat="1" applyFill="1" applyBorder="1" applyAlignment="1">
      <alignment horizontal="center" vertical="center"/>
    </xf>
    <xf numFmtId="0" fontId="0" fillId="37" borderId="29"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4" fillId="37" borderId="32" xfId="0" applyFont="1" applyFill="1" applyBorder="1" applyAlignment="1">
      <alignment horizontal="center" vertical="center"/>
    </xf>
    <xf numFmtId="0" fontId="10" fillId="37" borderId="33" xfId="0" applyFont="1" applyFill="1" applyBorder="1" applyAlignment="1">
      <alignment horizontal="center" vertical="center"/>
    </xf>
    <xf numFmtId="0" fontId="87" fillId="36" borderId="0" xfId="0" applyFont="1" applyFill="1" applyBorder="1" applyAlignment="1">
      <alignment/>
    </xf>
    <xf numFmtId="0" fontId="19" fillId="36" borderId="0" xfId="0" applyFont="1" applyFill="1" applyBorder="1" applyAlignment="1">
      <alignment/>
    </xf>
    <xf numFmtId="0" fontId="19" fillId="36" borderId="34" xfId="0" applyFont="1" applyFill="1" applyBorder="1" applyAlignment="1">
      <alignment/>
    </xf>
    <xf numFmtId="0" fontId="19" fillId="36" borderId="21" xfId="0" applyFont="1" applyFill="1" applyBorder="1" applyAlignment="1">
      <alignment/>
    </xf>
    <xf numFmtId="0" fontId="19" fillId="36" borderId="35" xfId="0" applyFont="1" applyFill="1" applyBorder="1" applyAlignment="1">
      <alignment/>
    </xf>
    <xf numFmtId="0" fontId="19" fillId="36" borderId="26" xfId="0" applyFont="1" applyFill="1" applyBorder="1" applyAlignment="1">
      <alignment/>
    </xf>
    <xf numFmtId="0" fontId="19" fillId="36" borderId="24" xfId="0" applyFont="1" applyFill="1" applyBorder="1" applyAlignment="1">
      <alignment/>
    </xf>
    <xf numFmtId="0" fontId="11" fillId="36" borderId="0" xfId="0" applyFont="1" applyFill="1" applyBorder="1" applyAlignment="1">
      <alignment horizontal="center" wrapText="1"/>
    </xf>
    <xf numFmtId="4" fontId="20" fillId="36" borderId="0" xfId="56" applyNumberFormat="1" applyFont="1" applyFill="1" applyBorder="1" applyAlignment="1">
      <alignment horizontal="center" textRotation="90" wrapText="1"/>
      <protection/>
    </xf>
    <xf numFmtId="0" fontId="19" fillId="0" borderId="34" xfId="0" applyFont="1" applyBorder="1" applyAlignment="1">
      <alignment/>
    </xf>
    <xf numFmtId="0" fontId="19" fillId="0" borderId="21" xfId="0" applyFont="1" applyBorder="1" applyAlignment="1">
      <alignment/>
    </xf>
    <xf numFmtId="0" fontId="19" fillId="0" borderId="35" xfId="0" applyFont="1" applyBorder="1" applyAlignment="1">
      <alignment/>
    </xf>
    <xf numFmtId="0" fontId="19" fillId="0" borderId="0" xfId="0" applyFont="1" applyBorder="1" applyAlignment="1">
      <alignment/>
    </xf>
    <xf numFmtId="0" fontId="11" fillId="0" borderId="0" xfId="0" applyFont="1" applyAlignment="1">
      <alignment/>
    </xf>
    <xf numFmtId="0" fontId="8" fillId="36" borderId="23" xfId="0" applyFont="1" applyFill="1" applyBorder="1" applyAlignment="1">
      <alignment/>
    </xf>
    <xf numFmtId="0" fontId="88" fillId="36" borderId="10" xfId="0" applyFont="1" applyFill="1" applyBorder="1" applyAlignment="1">
      <alignment vertical="center" wrapText="1"/>
    </xf>
    <xf numFmtId="0" fontId="86" fillId="0" borderId="10" xfId="0" applyFont="1" applyBorder="1" applyAlignment="1">
      <alignment/>
    </xf>
    <xf numFmtId="0" fontId="14" fillId="35" borderId="20" xfId="55" applyFont="1" applyFill="1" applyBorder="1" applyAlignment="1">
      <alignment horizontal="left" wrapText="1"/>
      <protection/>
    </xf>
    <xf numFmtId="0" fontId="22" fillId="35" borderId="20" xfId="0" applyNumberFormat="1" applyFont="1" applyFill="1" applyBorder="1" applyAlignment="1" quotePrefix="1">
      <alignment horizontal="right" wrapText="1"/>
    </xf>
    <xf numFmtId="0" fontId="22" fillId="35" borderId="20" xfId="0" applyFont="1" applyFill="1" applyBorder="1" applyAlignment="1">
      <alignment wrapText="1"/>
    </xf>
    <xf numFmtId="14" fontId="0" fillId="35" borderId="20" xfId="0" applyNumberFormat="1" applyFill="1" applyBorder="1" applyAlignment="1">
      <alignment/>
    </xf>
    <xf numFmtId="9" fontId="14" fillId="35" borderId="20" xfId="58" applyFont="1" applyFill="1" applyBorder="1" applyAlignment="1">
      <alignment horizontal="center" wrapText="1"/>
    </xf>
    <xf numFmtId="9" fontId="0" fillId="35" borderId="20" xfId="58" applyFont="1" applyFill="1" applyBorder="1" applyAlignment="1">
      <alignment/>
    </xf>
    <xf numFmtId="0" fontId="23" fillId="0" borderId="0" xfId="0" applyFont="1" applyAlignment="1">
      <alignment horizontal="justify"/>
    </xf>
    <xf numFmtId="0" fontId="88" fillId="36" borderId="0" xfId="0" applyFont="1" applyFill="1" applyBorder="1" applyAlignment="1">
      <alignment horizontal="center" vertical="center" wrapText="1"/>
    </xf>
    <xf numFmtId="9" fontId="0" fillId="35" borderId="20" xfId="58" applyFont="1" applyFill="1" applyBorder="1" applyAlignment="1">
      <alignment/>
    </xf>
    <xf numFmtId="9" fontId="0" fillId="35" borderId="20" xfId="58" applyFont="1" applyFill="1" applyBorder="1" applyAlignment="1">
      <alignment horizontal="center" vertical="center"/>
    </xf>
    <xf numFmtId="0" fontId="0" fillId="0" borderId="0" xfId="0" applyFont="1" applyAlignment="1">
      <alignment/>
    </xf>
    <xf numFmtId="0" fontId="0" fillId="0" borderId="0" xfId="0" applyAlignment="1">
      <alignment horizontal="center"/>
    </xf>
    <xf numFmtId="9" fontId="0" fillId="36" borderId="0" xfId="58" applyFont="1" applyFill="1" applyBorder="1" applyAlignment="1">
      <alignment/>
    </xf>
    <xf numFmtId="3" fontId="0" fillId="36" borderId="0" xfId="0" applyNumberFormat="1" applyFill="1" applyBorder="1" applyAlignment="1">
      <alignment horizontal="center"/>
    </xf>
    <xf numFmtId="9" fontId="0" fillId="35" borderId="28" xfId="58" applyFont="1" applyFill="1" applyBorder="1" applyAlignment="1">
      <alignment/>
    </xf>
    <xf numFmtId="9" fontId="14" fillId="35" borderId="28" xfId="58" applyFont="1" applyFill="1" applyBorder="1" applyAlignment="1">
      <alignment horizontal="center" wrapText="1"/>
    </xf>
    <xf numFmtId="0" fontId="8" fillId="37" borderId="18" xfId="0" applyFont="1" applyFill="1" applyBorder="1" applyAlignment="1">
      <alignment horizontal="center" vertical="center"/>
    </xf>
    <xf numFmtId="0" fontId="11" fillId="37" borderId="18" xfId="0" applyFont="1" applyFill="1" applyBorder="1" applyAlignment="1">
      <alignment horizontal="center" vertical="center"/>
    </xf>
    <xf numFmtId="0" fontId="11" fillId="37" borderId="18" xfId="0" applyFont="1" applyFill="1" applyBorder="1" applyAlignment="1">
      <alignment horizontal="center"/>
    </xf>
    <xf numFmtId="0" fontId="18" fillId="36" borderId="0" xfId="0" applyFont="1" applyFill="1" applyBorder="1" applyAlignment="1">
      <alignment horizontal="left" vertical="center" wrapText="1"/>
    </xf>
    <xf numFmtId="0" fontId="11" fillId="37" borderId="19" xfId="0" applyFont="1" applyFill="1" applyBorder="1" applyAlignment="1">
      <alignment horizontal="center"/>
    </xf>
    <xf numFmtId="0" fontId="16" fillId="0" borderId="0" xfId="0" applyFont="1" applyAlignment="1">
      <alignment/>
    </xf>
    <xf numFmtId="0" fontId="89" fillId="0" borderId="0" xfId="0" applyFont="1" applyAlignment="1">
      <alignment vertical="center"/>
    </xf>
    <xf numFmtId="0" fontId="89" fillId="0" borderId="0" xfId="0" applyFont="1" applyAlignment="1">
      <alignment horizontal="right" vertical="center" wrapText="1"/>
    </xf>
    <xf numFmtId="4" fontId="0" fillId="36" borderId="0" xfId="0" applyNumberFormat="1" applyFill="1" applyBorder="1" applyAlignment="1">
      <alignment/>
    </xf>
    <xf numFmtId="4" fontId="0" fillId="36" borderId="20" xfId="0" applyNumberFormat="1" applyFill="1" applyBorder="1" applyAlignment="1">
      <alignment horizontal="center" vertical="center"/>
    </xf>
    <xf numFmtId="0" fontId="27" fillId="0" borderId="0" xfId="0" applyFont="1" applyAlignment="1">
      <alignment/>
    </xf>
    <xf numFmtId="0" fontId="18" fillId="0" borderId="0" xfId="0" applyFont="1" applyAlignment="1">
      <alignment/>
    </xf>
    <xf numFmtId="3" fontId="16" fillId="36" borderId="20" xfId="0" applyNumberFormat="1" applyFont="1" applyFill="1" applyBorder="1" applyAlignment="1">
      <alignment/>
    </xf>
    <xf numFmtId="3" fontId="16" fillId="36" borderId="0" xfId="0" applyNumberFormat="1" applyFont="1" applyFill="1" applyBorder="1" applyAlignment="1">
      <alignment/>
    </xf>
    <xf numFmtId="0" fontId="16" fillId="36" borderId="0" xfId="0" applyFont="1" applyFill="1" applyBorder="1" applyAlignment="1">
      <alignment/>
    </xf>
    <xf numFmtId="4" fontId="16" fillId="36" borderId="0" xfId="0" applyNumberFormat="1" applyFont="1" applyFill="1" applyBorder="1" applyAlignment="1">
      <alignment/>
    </xf>
    <xf numFmtId="0" fontId="16" fillId="36" borderId="0" xfId="0" applyFont="1" applyFill="1" applyAlignment="1">
      <alignment/>
    </xf>
    <xf numFmtId="0" fontId="16" fillId="0" borderId="0" xfId="0" applyFont="1" applyBorder="1" applyAlignment="1">
      <alignment/>
    </xf>
    <xf numFmtId="0" fontId="16" fillId="0" borderId="10" xfId="0" applyFont="1" applyBorder="1" applyAlignment="1">
      <alignment/>
    </xf>
    <xf numFmtId="0" fontId="8" fillId="0" borderId="0" xfId="0" applyFont="1" applyBorder="1" applyAlignment="1">
      <alignment horizontal="left" vertical="top" wrapText="1"/>
    </xf>
    <xf numFmtId="0" fontId="16" fillId="36" borderId="10" xfId="0" applyFont="1" applyFill="1" applyBorder="1" applyAlignment="1">
      <alignment/>
    </xf>
    <xf numFmtId="9" fontId="16" fillId="36" borderId="36" xfId="58" applyFont="1" applyFill="1" applyBorder="1" applyAlignment="1">
      <alignment/>
    </xf>
    <xf numFmtId="0" fontId="16" fillId="0" borderId="35" xfId="0" applyFont="1" applyBorder="1" applyAlignment="1">
      <alignment/>
    </xf>
    <xf numFmtId="0" fontId="89" fillId="0" borderId="0" xfId="0" applyFont="1" applyAlignment="1">
      <alignment horizontal="left" vertical="center"/>
    </xf>
    <xf numFmtId="0" fontId="8" fillId="0" borderId="0" xfId="0" applyFont="1" applyBorder="1" applyAlignment="1">
      <alignment/>
    </xf>
    <xf numFmtId="0" fontId="16" fillId="35" borderId="20" xfId="0" applyFont="1" applyFill="1" applyBorder="1" applyAlignment="1">
      <alignment/>
    </xf>
    <xf numFmtId="0" fontId="8" fillId="5" borderId="37" xfId="0" applyFont="1" applyFill="1" applyBorder="1" applyAlignment="1">
      <alignment/>
    </xf>
    <xf numFmtId="0" fontId="8" fillId="5" borderId="28" xfId="0" applyFont="1" applyFill="1" applyBorder="1" applyAlignment="1">
      <alignment/>
    </xf>
    <xf numFmtId="0" fontId="8" fillId="36" borderId="0" xfId="0" applyFont="1" applyFill="1" applyBorder="1" applyAlignment="1">
      <alignment horizontal="center" vertical="center"/>
    </xf>
    <xf numFmtId="0" fontId="4" fillId="35" borderId="28" xfId="0" applyFont="1" applyFill="1" applyBorder="1" applyAlignment="1">
      <alignment/>
    </xf>
    <xf numFmtId="0" fontId="0" fillId="36" borderId="28" xfId="0" applyFill="1" applyBorder="1" applyAlignment="1">
      <alignment/>
    </xf>
    <xf numFmtId="0" fontId="0" fillId="35" borderId="28" xfId="0" applyFill="1" applyBorder="1" applyAlignment="1">
      <alignment horizontal="center" vertical="center"/>
    </xf>
    <xf numFmtId="0" fontId="15" fillId="37" borderId="38" xfId="0" applyFont="1" applyFill="1" applyBorder="1" applyAlignment="1">
      <alignment horizontal="left" vertical="center"/>
    </xf>
    <xf numFmtId="3" fontId="0" fillId="36" borderId="28" xfId="0" applyNumberFormat="1" applyFill="1" applyBorder="1" applyAlignment="1">
      <alignment/>
    </xf>
    <xf numFmtId="4" fontId="0" fillId="36" borderId="20" xfId="0" applyNumberFormat="1" applyFill="1" applyBorder="1" applyAlignment="1">
      <alignment/>
    </xf>
    <xf numFmtId="0" fontId="88" fillId="0" borderId="0" xfId="0" applyFont="1" applyBorder="1" applyAlignment="1">
      <alignment wrapText="1"/>
    </xf>
    <xf numFmtId="0" fontId="90" fillId="0" borderId="0" xfId="0" applyFont="1" applyBorder="1" applyAlignment="1">
      <alignment wrapText="1"/>
    </xf>
    <xf numFmtId="1" fontId="0" fillId="0" borderId="0" xfId="0" applyNumberFormat="1" applyAlignment="1">
      <alignment/>
    </xf>
    <xf numFmtId="2" fontId="0" fillId="0" borderId="0" xfId="0" applyNumberFormat="1" applyAlignment="1">
      <alignment/>
    </xf>
    <xf numFmtId="0" fontId="0" fillId="38" borderId="0" xfId="0" applyFont="1" applyFill="1" applyAlignment="1">
      <alignment/>
    </xf>
    <xf numFmtId="0" fontId="18" fillId="0" borderId="0" xfId="0" applyFont="1" applyAlignment="1">
      <alignment horizontal="right" vertical="center"/>
    </xf>
    <xf numFmtId="0" fontId="25" fillId="4" borderId="0" xfId="0" applyFont="1" applyFill="1" applyBorder="1" applyAlignment="1">
      <alignment vertical="center" wrapText="1"/>
    </xf>
    <xf numFmtId="0" fontId="4" fillId="37" borderId="39" xfId="0" applyFont="1" applyFill="1" applyBorder="1" applyAlignment="1">
      <alignment horizontal="center" vertical="center" wrapText="1"/>
    </xf>
    <xf numFmtId="0" fontId="0" fillId="37" borderId="27" xfId="0" applyFill="1" applyBorder="1" applyAlignment="1">
      <alignment horizontal="center" vertical="center" wrapText="1"/>
    </xf>
    <xf numFmtId="0" fontId="0" fillId="37" borderId="40" xfId="0"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4" fillId="37" borderId="41" xfId="0" applyFont="1" applyFill="1" applyBorder="1" applyAlignment="1">
      <alignment horizontal="center" vertical="center" wrapText="1"/>
    </xf>
    <xf numFmtId="0" fontId="91" fillId="36" borderId="0" xfId="0" applyFont="1" applyFill="1" applyBorder="1" applyAlignment="1">
      <alignment/>
    </xf>
    <xf numFmtId="0" fontId="18" fillId="37" borderId="19" xfId="0" applyFont="1" applyFill="1" applyBorder="1" applyAlignment="1">
      <alignment horizontal="center" vertical="center"/>
    </xf>
    <xf numFmtId="3" fontId="18" fillId="39" borderId="18" xfId="0" applyNumberFormat="1" applyFont="1" applyFill="1" applyBorder="1" applyAlignment="1">
      <alignment/>
    </xf>
    <xf numFmtId="0" fontId="18" fillId="0" borderId="0" xfId="0" applyFont="1" applyBorder="1" applyAlignment="1">
      <alignment vertical="center"/>
    </xf>
    <xf numFmtId="0" fontId="87" fillId="36" borderId="42" xfId="0" applyFont="1" applyFill="1" applyBorder="1" applyAlignment="1">
      <alignment/>
    </xf>
    <xf numFmtId="0" fontId="88" fillId="36" borderId="42" xfId="0" applyFont="1" applyFill="1" applyBorder="1" applyAlignment="1">
      <alignment horizontal="center" vertical="center" wrapText="1"/>
    </xf>
    <xf numFmtId="0" fontId="8" fillId="36" borderId="42" xfId="0" applyFont="1" applyFill="1" applyBorder="1" applyAlignment="1">
      <alignment horizontal="center" vertical="center"/>
    </xf>
    <xf numFmtId="3" fontId="19" fillId="36" borderId="42" xfId="0" applyNumberFormat="1" applyFont="1" applyFill="1" applyBorder="1" applyAlignment="1">
      <alignment/>
    </xf>
    <xf numFmtId="0" fontId="0" fillId="36" borderId="42" xfId="0" applyFill="1" applyBorder="1" applyAlignment="1">
      <alignment vertical="center"/>
    </xf>
    <xf numFmtId="0" fontId="0" fillId="0" borderId="42" xfId="0" applyBorder="1" applyAlignment="1">
      <alignment/>
    </xf>
    <xf numFmtId="0" fontId="8" fillId="37" borderId="18" xfId="0" applyFont="1" applyFill="1" applyBorder="1" applyAlignment="1">
      <alignment horizontal="center"/>
    </xf>
    <xf numFmtId="0" fontId="16" fillId="0" borderId="0" xfId="0" applyFont="1" applyAlignment="1">
      <alignment horizontal="center"/>
    </xf>
    <xf numFmtId="0" fontId="4" fillId="37" borderId="40" xfId="0" applyFont="1" applyFill="1" applyBorder="1" applyAlignment="1">
      <alignment/>
    </xf>
    <xf numFmtId="3" fontId="0" fillId="0" borderId="29" xfId="0" applyNumberFormat="1" applyBorder="1" applyAlignment="1">
      <alignment/>
    </xf>
    <xf numFmtId="0" fontId="4" fillId="36" borderId="17" xfId="0" applyFont="1" applyFill="1" applyBorder="1" applyAlignment="1">
      <alignment horizontal="left" wrapText="1"/>
    </xf>
    <xf numFmtId="0" fontId="92" fillId="36" borderId="0" xfId="0" applyFont="1" applyFill="1" applyBorder="1" applyAlignment="1">
      <alignment/>
    </xf>
    <xf numFmtId="4" fontId="0" fillId="36" borderId="28" xfId="0" applyNumberFormat="1" applyFill="1" applyBorder="1" applyAlignment="1">
      <alignment horizontal="center" vertical="center"/>
    </xf>
    <xf numFmtId="4" fontId="0" fillId="36" borderId="28" xfId="0" applyNumberFormat="1" applyFill="1" applyBorder="1" applyAlignment="1">
      <alignment/>
    </xf>
    <xf numFmtId="0" fontId="16" fillId="36" borderId="0" xfId="0" applyFont="1" applyFill="1" applyBorder="1" applyAlignment="1">
      <alignment wrapText="1"/>
    </xf>
    <xf numFmtId="0" fontId="0" fillId="36" borderId="42" xfId="0" applyFill="1" applyBorder="1" applyAlignment="1">
      <alignment/>
    </xf>
    <xf numFmtId="3" fontId="0" fillId="36" borderId="0" xfId="0" applyNumberFormat="1" applyFill="1" applyBorder="1" applyAlignment="1">
      <alignment/>
    </xf>
    <xf numFmtId="0" fontId="4" fillId="36" borderId="20" xfId="0" applyFont="1" applyFill="1" applyBorder="1" applyAlignment="1">
      <alignment horizontal="center" vertical="center" wrapText="1"/>
    </xf>
    <xf numFmtId="0" fontId="93" fillId="0" borderId="14" xfId="0" applyFont="1" applyBorder="1" applyAlignment="1">
      <alignment/>
    </xf>
    <xf numFmtId="0" fontId="93" fillId="0" borderId="0" xfId="0" applyFont="1" applyBorder="1" applyAlignment="1">
      <alignment/>
    </xf>
    <xf numFmtId="0" fontId="93" fillId="0" borderId="15" xfId="0" applyFont="1" applyBorder="1" applyAlignment="1">
      <alignment/>
    </xf>
    <xf numFmtId="0" fontId="16" fillId="0" borderId="15" xfId="0" applyFont="1" applyBorder="1" applyAlignment="1">
      <alignment/>
    </xf>
    <xf numFmtId="3" fontId="28" fillId="36" borderId="0" xfId="0" applyNumberFormat="1" applyFont="1" applyFill="1" applyBorder="1" applyAlignment="1">
      <alignment horizontal="center" vertical="center" wrapText="1"/>
    </xf>
    <xf numFmtId="0" fontId="16" fillId="35" borderId="36" xfId="0" applyFont="1" applyFill="1" applyBorder="1" applyAlignment="1">
      <alignment/>
    </xf>
    <xf numFmtId="0" fontId="0" fillId="36" borderId="0" xfId="0" applyFill="1" applyBorder="1" applyAlignment="1">
      <alignment horizontal="left" vertical="center"/>
    </xf>
    <xf numFmtId="0" fontId="4" fillId="37" borderId="20" xfId="0" applyFont="1" applyFill="1" applyBorder="1" applyAlignment="1">
      <alignment horizontal="center" wrapText="1"/>
    </xf>
    <xf numFmtId="0" fontId="4" fillId="37" borderId="20" xfId="0" applyFont="1" applyFill="1" applyBorder="1" applyAlignment="1">
      <alignment vertical="center" wrapText="1"/>
    </xf>
    <xf numFmtId="0" fontId="4" fillId="37" borderId="20" xfId="0" applyFont="1" applyFill="1" applyBorder="1" applyAlignment="1">
      <alignment vertical="center"/>
    </xf>
    <xf numFmtId="0" fontId="4" fillId="37" borderId="20" xfId="0" applyFont="1" applyFill="1" applyBorder="1" applyAlignment="1">
      <alignment horizontal="center" vertical="center" wrapText="1"/>
    </xf>
    <xf numFmtId="0" fontId="4" fillId="37" borderId="20" xfId="0" applyFont="1" applyFill="1" applyBorder="1" applyAlignment="1">
      <alignment horizontal="center" vertical="center"/>
    </xf>
    <xf numFmtId="0" fontId="88" fillId="36" borderId="0" xfId="0" applyFont="1" applyFill="1" applyBorder="1" applyAlignment="1">
      <alignment horizontal="center" vertical="center" wrapText="1"/>
    </xf>
    <xf numFmtId="0" fontId="17" fillId="0" borderId="0" xfId="0" applyFont="1" applyAlignment="1">
      <alignment wrapText="1"/>
    </xf>
    <xf numFmtId="0" fontId="11" fillId="0" borderId="0" xfId="0" applyFont="1" applyAlignment="1">
      <alignment wrapText="1"/>
    </xf>
    <xf numFmtId="3" fontId="19" fillId="36" borderId="18" xfId="0" applyNumberFormat="1" applyFont="1" applyFill="1" applyBorder="1" applyAlignment="1">
      <alignment vertical="center"/>
    </xf>
    <xf numFmtId="3" fontId="19" fillId="36" borderId="18" xfId="0" applyNumberFormat="1" applyFont="1" applyFill="1" applyBorder="1" applyAlignment="1">
      <alignment/>
    </xf>
    <xf numFmtId="0" fontId="88" fillId="36" borderId="0" xfId="0" applyFont="1" applyFill="1" applyBorder="1" applyAlignment="1">
      <alignment horizontal="center" vertical="center" wrapText="1"/>
    </xf>
    <xf numFmtId="0" fontId="16" fillId="36" borderId="0" xfId="0" applyFont="1" applyFill="1" applyBorder="1" applyAlignment="1">
      <alignment horizontal="left" vertical="top" wrapText="1"/>
    </xf>
    <xf numFmtId="3" fontId="4" fillId="36" borderId="43" xfId="0" applyNumberFormat="1" applyFont="1" applyFill="1" applyBorder="1" applyAlignment="1">
      <alignment/>
    </xf>
    <xf numFmtId="3" fontId="4" fillId="36" borderId="36" xfId="0" applyNumberFormat="1" applyFont="1" applyFill="1" applyBorder="1" applyAlignment="1">
      <alignment/>
    </xf>
    <xf numFmtId="0" fontId="88" fillId="36" borderId="0" xfId="0" applyFont="1" applyFill="1" applyBorder="1" applyAlignment="1">
      <alignment vertical="center" wrapText="1"/>
    </xf>
    <xf numFmtId="0" fontId="0" fillId="6" borderId="0" xfId="0" applyFill="1" applyBorder="1" applyAlignment="1">
      <alignment/>
    </xf>
    <xf numFmtId="0" fontId="0" fillId="6" borderId="0" xfId="0" applyFill="1" applyAlignment="1">
      <alignment/>
    </xf>
    <xf numFmtId="3" fontId="8" fillId="36" borderId="18" xfId="0" applyNumberFormat="1" applyFont="1" applyFill="1" applyBorder="1" applyAlignment="1">
      <alignment vertical="center"/>
    </xf>
    <xf numFmtId="0" fontId="18" fillId="6" borderId="0" xfId="0" applyFont="1" applyFill="1" applyBorder="1" applyAlignment="1">
      <alignment/>
    </xf>
    <xf numFmtId="0" fontId="34" fillId="6" borderId="0" xfId="0" applyFont="1" applyFill="1" applyBorder="1" applyAlignment="1">
      <alignment/>
    </xf>
    <xf numFmtId="0" fontId="18" fillId="36" borderId="0" xfId="0" applyFont="1" applyFill="1" applyBorder="1" applyAlignment="1">
      <alignment vertical="center" wrapText="1"/>
    </xf>
    <xf numFmtId="0" fontId="18" fillId="6" borderId="0" xfId="0" applyFont="1" applyFill="1" applyBorder="1" applyAlignment="1">
      <alignment vertical="center" wrapText="1"/>
    </xf>
    <xf numFmtId="3" fontId="8" fillId="39" borderId="18" xfId="0" applyNumberFormat="1" applyFont="1" applyFill="1" applyBorder="1" applyAlignment="1">
      <alignment/>
    </xf>
    <xf numFmtId="3" fontId="19" fillId="36" borderId="0" xfId="0" applyNumberFormat="1" applyFont="1" applyFill="1" applyBorder="1" applyAlignment="1">
      <alignment/>
    </xf>
    <xf numFmtId="0" fontId="0" fillId="36" borderId="0" xfId="0" applyFill="1" applyBorder="1" applyAlignment="1">
      <alignment vertical="center"/>
    </xf>
    <xf numFmtId="0" fontId="8" fillId="37" borderId="19" xfId="0" applyFont="1" applyFill="1" applyBorder="1" applyAlignment="1">
      <alignment horizontal="center" vertical="center"/>
    </xf>
    <xf numFmtId="3" fontId="19" fillId="39" borderId="18" xfId="0" applyNumberFormat="1" applyFont="1" applyFill="1" applyBorder="1" applyAlignment="1">
      <alignment horizontal="center" vertical="center"/>
    </xf>
    <xf numFmtId="0" fontId="16" fillId="0" borderId="0" xfId="0" applyFont="1" applyBorder="1" applyAlignment="1">
      <alignment horizontal="center" vertical="center"/>
    </xf>
    <xf numFmtId="0" fontId="15" fillId="37" borderId="20" xfId="0" applyFont="1" applyFill="1" applyBorder="1" applyAlignment="1">
      <alignment horizontal="left" vertical="center"/>
    </xf>
    <xf numFmtId="0" fontId="0" fillId="37" borderId="20" xfId="0" applyFill="1" applyBorder="1" applyAlignment="1">
      <alignment horizontal="center" vertical="center"/>
    </xf>
    <xf numFmtId="0" fontId="92" fillId="0" borderId="0" xfId="0" applyFont="1" applyAlignment="1">
      <alignment/>
    </xf>
    <xf numFmtId="0" fontId="15" fillId="36" borderId="0" xfId="0" applyFont="1" applyFill="1" applyBorder="1" applyAlignment="1">
      <alignment vertical="center" wrapText="1"/>
    </xf>
    <xf numFmtId="3" fontId="4" fillId="36" borderId="0" xfId="0" applyNumberFormat="1" applyFont="1" applyFill="1" applyBorder="1" applyAlignment="1">
      <alignment vertical="center"/>
    </xf>
    <xf numFmtId="0" fontId="94" fillId="36" borderId="0" xfId="0" applyFont="1" applyFill="1" applyBorder="1" applyAlignment="1">
      <alignment/>
    </xf>
    <xf numFmtId="0" fontId="10" fillId="37" borderId="20" xfId="0" applyFont="1" applyFill="1" applyBorder="1" applyAlignment="1">
      <alignment horizontal="center" vertical="center"/>
    </xf>
    <xf numFmtId="0" fontId="4" fillId="35" borderId="20" xfId="0" applyFont="1" applyFill="1" applyBorder="1" applyAlignment="1">
      <alignment/>
    </xf>
    <xf numFmtId="4" fontId="0" fillId="0" borderId="20" xfId="0" applyNumberFormat="1" applyBorder="1" applyAlignment="1">
      <alignment/>
    </xf>
    <xf numFmtId="4" fontId="16" fillId="36" borderId="20" xfId="0" applyNumberFormat="1" applyFont="1" applyFill="1" applyBorder="1" applyAlignment="1">
      <alignment/>
    </xf>
    <xf numFmtId="0" fontId="14" fillId="35" borderId="28" xfId="55" applyFont="1" applyFill="1" applyBorder="1" applyAlignment="1">
      <alignment horizontal="left" wrapText="1"/>
      <protection/>
    </xf>
    <xf numFmtId="0" fontId="22" fillId="35" borderId="28" xfId="0" applyNumberFormat="1" applyFont="1" applyFill="1" applyBorder="1" applyAlignment="1" quotePrefix="1">
      <alignment horizontal="right" wrapText="1"/>
    </xf>
    <xf numFmtId="14" fontId="0" fillId="35" borderId="28" xfId="0" applyNumberFormat="1" applyFill="1" applyBorder="1" applyAlignment="1">
      <alignment/>
    </xf>
    <xf numFmtId="10" fontId="21" fillId="35" borderId="28" xfId="58" applyNumberFormat="1" applyFont="1" applyFill="1" applyBorder="1" applyAlignment="1">
      <alignment horizontal="center" wrapText="1"/>
    </xf>
    <xf numFmtId="0" fontId="8" fillId="37" borderId="16" xfId="0" applyFont="1" applyFill="1" applyBorder="1" applyAlignment="1">
      <alignment horizontal="center"/>
    </xf>
    <xf numFmtId="0" fontId="0" fillId="35" borderId="40" xfId="0" applyFill="1" applyBorder="1" applyAlignment="1">
      <alignment/>
    </xf>
    <xf numFmtId="0" fontId="18" fillId="0" borderId="10" xfId="0" applyFont="1" applyBorder="1" applyAlignment="1">
      <alignment/>
    </xf>
    <xf numFmtId="3" fontId="0" fillId="36" borderId="40" xfId="0" applyNumberFormat="1" applyFill="1" applyBorder="1" applyAlignment="1">
      <alignment/>
    </xf>
    <xf numFmtId="0" fontId="0" fillId="36" borderId="40" xfId="0" applyFill="1" applyBorder="1" applyAlignment="1">
      <alignment/>
    </xf>
    <xf numFmtId="0" fontId="19" fillId="0" borderId="20" xfId="0" applyFont="1" applyBorder="1" applyAlignment="1">
      <alignment/>
    </xf>
    <xf numFmtId="0" fontId="27" fillId="35" borderId="28" xfId="0" applyFont="1" applyFill="1" applyBorder="1" applyAlignment="1">
      <alignment vertical="center"/>
    </xf>
    <xf numFmtId="0" fontId="27" fillId="36" borderId="0" xfId="0" applyFont="1" applyFill="1" applyBorder="1" applyAlignment="1">
      <alignment/>
    </xf>
    <xf numFmtId="0" fontId="18" fillId="36" borderId="42" xfId="0" applyFont="1" applyFill="1" applyBorder="1" applyAlignment="1">
      <alignment/>
    </xf>
    <xf numFmtId="0" fontId="27" fillId="35" borderId="44" xfId="0" applyFont="1" applyFill="1" applyBorder="1" applyAlignment="1">
      <alignment horizontal="center" vertical="center"/>
    </xf>
    <xf numFmtId="0" fontId="34" fillId="40" borderId="42" xfId="0" applyFont="1" applyFill="1" applyBorder="1" applyAlignment="1">
      <alignment horizontal="center" vertical="center" wrapText="1"/>
    </xf>
    <xf numFmtId="0" fontId="18" fillId="40" borderId="42" xfId="0" applyFont="1" applyFill="1" applyBorder="1" applyAlignment="1">
      <alignment horizontal="center" vertical="center"/>
    </xf>
    <xf numFmtId="0" fontId="16" fillId="40" borderId="44" xfId="0" applyFont="1" applyFill="1" applyBorder="1" applyAlignment="1">
      <alignment horizontal="center" vertical="center"/>
    </xf>
    <xf numFmtId="3" fontId="28" fillId="36" borderId="36" xfId="0" applyNumberFormat="1" applyFont="1" applyFill="1" applyBorder="1" applyAlignment="1">
      <alignment horizontal="center" vertical="center" wrapText="1"/>
    </xf>
    <xf numFmtId="0" fontId="39" fillId="36" borderId="20" xfId="0" applyFont="1" applyFill="1" applyBorder="1" applyAlignment="1">
      <alignment horizontal="right"/>
    </xf>
    <xf numFmtId="0" fontId="16" fillId="36" borderId="32" xfId="0" applyFont="1" applyFill="1" applyBorder="1" applyAlignment="1">
      <alignment/>
    </xf>
    <xf numFmtId="0" fontId="27" fillId="0" borderId="10" xfId="0" applyFont="1" applyBorder="1" applyAlignment="1">
      <alignment/>
    </xf>
    <xf numFmtId="0" fontId="16" fillId="35" borderId="32" xfId="0" applyFont="1" applyFill="1" applyBorder="1" applyAlignment="1">
      <alignment/>
    </xf>
    <xf numFmtId="0" fontId="16" fillId="0" borderId="0" xfId="0" applyFont="1" applyBorder="1" applyAlignment="1">
      <alignment horizontal="left" vertical="center"/>
    </xf>
    <xf numFmtId="0" fontId="16" fillId="0" borderId="0" xfId="0" applyFont="1" applyBorder="1" applyAlignment="1">
      <alignment vertical="center"/>
    </xf>
    <xf numFmtId="0" fontId="16" fillId="35" borderId="43" xfId="0" applyFont="1" applyFill="1" applyBorder="1" applyAlignment="1">
      <alignment vertical="center"/>
    </xf>
    <xf numFmtId="0" fontId="16" fillId="35" borderId="45" xfId="0" applyFont="1" applyFill="1" applyBorder="1" applyAlignment="1">
      <alignment vertical="center"/>
    </xf>
    <xf numFmtId="0" fontId="16" fillId="0" borderId="0" xfId="0" applyFont="1" applyBorder="1" applyAlignment="1">
      <alignment horizontal="right" vertical="center"/>
    </xf>
    <xf numFmtId="0" fontId="16" fillId="35" borderId="34" xfId="0" applyFont="1" applyFill="1" applyBorder="1" applyAlignment="1">
      <alignment vertical="center"/>
    </xf>
    <xf numFmtId="0" fontId="16" fillId="35" borderId="21" xfId="0" applyFont="1" applyFill="1" applyBorder="1" applyAlignment="1">
      <alignment vertical="center"/>
    </xf>
    <xf numFmtId="0" fontId="16" fillId="35" borderId="22" xfId="0" applyFont="1" applyFill="1" applyBorder="1" applyAlignment="1">
      <alignment vertical="center"/>
    </xf>
    <xf numFmtId="0" fontId="16" fillId="0" borderId="26" xfId="0" applyFont="1" applyBorder="1" applyAlignment="1">
      <alignment vertical="center"/>
    </xf>
    <xf numFmtId="0" fontId="16" fillId="0" borderId="24" xfId="0" applyFont="1" applyBorder="1" applyAlignment="1">
      <alignment vertical="center"/>
    </xf>
    <xf numFmtId="0" fontId="16" fillId="35" borderId="26" xfId="0" applyFont="1" applyFill="1" applyBorder="1" applyAlignment="1">
      <alignment vertical="center"/>
    </xf>
    <xf numFmtId="0" fontId="16" fillId="35" borderId="24" xfId="0" applyFont="1" applyFill="1" applyBorder="1" applyAlignment="1">
      <alignment vertical="center"/>
    </xf>
    <xf numFmtId="0" fontId="16" fillId="35" borderId="25" xfId="0" applyFont="1" applyFill="1" applyBorder="1" applyAlignment="1">
      <alignment vertical="center"/>
    </xf>
    <xf numFmtId="0" fontId="16" fillId="0" borderId="23" xfId="0" applyFont="1" applyBorder="1" applyAlignment="1">
      <alignment/>
    </xf>
    <xf numFmtId="0" fontId="8" fillId="36" borderId="10" xfId="0" applyFont="1" applyFill="1" applyBorder="1" applyAlignment="1">
      <alignment vertical="center"/>
    </xf>
    <xf numFmtId="9" fontId="8" fillId="36" borderId="10" xfId="58" applyFont="1" applyFill="1" applyBorder="1" applyAlignment="1">
      <alignment horizontal="center" vertical="center"/>
    </xf>
    <xf numFmtId="0" fontId="8" fillId="36" borderId="10" xfId="0" applyFont="1" applyFill="1" applyBorder="1" applyAlignment="1">
      <alignment/>
    </xf>
    <xf numFmtId="0" fontId="8" fillId="36" borderId="46" xfId="0" applyFont="1" applyFill="1" applyBorder="1" applyAlignment="1">
      <alignment/>
    </xf>
    <xf numFmtId="0" fontId="27" fillId="35" borderId="32" xfId="0" applyFont="1" applyFill="1" applyBorder="1" applyAlignment="1">
      <alignment/>
    </xf>
    <xf numFmtId="0" fontId="27" fillId="35" borderId="10" xfId="0" applyFont="1" applyFill="1" applyBorder="1" applyAlignment="1">
      <alignment/>
    </xf>
    <xf numFmtId="0" fontId="8" fillId="0" borderId="10" xfId="0" applyFont="1" applyBorder="1" applyAlignment="1">
      <alignment/>
    </xf>
    <xf numFmtId="0" fontId="16" fillId="35" borderId="10" xfId="0" applyFont="1" applyFill="1" applyBorder="1" applyAlignment="1">
      <alignment/>
    </xf>
    <xf numFmtId="9" fontId="8" fillId="35" borderId="30" xfId="58" applyFont="1" applyFill="1" applyBorder="1" applyAlignment="1">
      <alignment vertical="center"/>
    </xf>
    <xf numFmtId="0" fontId="8" fillId="37" borderId="20" xfId="0" applyFont="1" applyFill="1" applyBorder="1" applyAlignment="1">
      <alignment horizontal="center" vertical="center"/>
    </xf>
    <xf numFmtId="0" fontId="8" fillId="37" borderId="47" xfId="0" applyFont="1" applyFill="1" applyBorder="1" applyAlignment="1">
      <alignment horizontal="center" vertical="center"/>
    </xf>
    <xf numFmtId="0" fontId="18" fillId="0" borderId="10" xfId="0" applyFont="1" applyBorder="1" applyAlignment="1">
      <alignment horizontal="center"/>
    </xf>
    <xf numFmtId="3" fontId="16" fillId="36" borderId="36" xfId="0" applyNumberFormat="1" applyFont="1" applyFill="1" applyBorder="1" applyAlignment="1">
      <alignment/>
    </xf>
    <xf numFmtId="3" fontId="16" fillId="36" borderId="22" xfId="0" applyNumberFormat="1" applyFont="1" applyFill="1" applyBorder="1" applyAlignment="1">
      <alignment/>
    </xf>
    <xf numFmtId="4" fontId="28" fillId="36" borderId="36" xfId="0" applyNumberFormat="1" applyFont="1" applyFill="1" applyBorder="1" applyAlignment="1">
      <alignment horizontal="center" vertical="center" wrapText="1"/>
    </xf>
    <xf numFmtId="0" fontId="8" fillId="36" borderId="0" xfId="0" applyFont="1" applyFill="1" applyBorder="1" applyAlignment="1">
      <alignment vertical="center"/>
    </xf>
    <xf numFmtId="9" fontId="8" fillId="0" borderId="20" xfId="58" applyFont="1" applyBorder="1" applyAlignment="1">
      <alignment horizontal="center" vertical="center"/>
    </xf>
    <xf numFmtId="0" fontId="25" fillId="0" borderId="14" xfId="0" applyFont="1" applyBorder="1" applyAlignment="1">
      <alignment/>
    </xf>
    <xf numFmtId="0" fontId="25" fillId="0" borderId="16" xfId="0" applyFont="1" applyBorder="1" applyAlignment="1">
      <alignment/>
    </xf>
    <xf numFmtId="0" fontId="25" fillId="36" borderId="0" xfId="0" applyFont="1" applyFill="1" applyBorder="1" applyAlignment="1">
      <alignment vertical="center"/>
    </xf>
    <xf numFmtId="0" fontId="8" fillId="37" borderId="16" xfId="0" applyFont="1" applyFill="1" applyBorder="1" applyAlignment="1">
      <alignment horizontal="center" vertical="center"/>
    </xf>
    <xf numFmtId="0" fontId="0" fillId="0" borderId="0" xfId="0" applyAlignment="1">
      <alignment vertical="center"/>
    </xf>
    <xf numFmtId="0" fontId="0" fillId="35" borderId="20" xfId="0" applyFill="1" applyBorder="1" applyAlignment="1">
      <alignment horizontal="center"/>
    </xf>
    <xf numFmtId="0" fontId="0" fillId="35" borderId="28" xfId="0" applyFill="1" applyBorder="1" applyAlignment="1">
      <alignment horizontal="center"/>
    </xf>
    <xf numFmtId="0" fontId="4" fillId="37" borderId="37"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4" fillId="37" borderId="37" xfId="0" applyFont="1" applyFill="1" applyBorder="1" applyAlignment="1">
      <alignment vertical="center" wrapText="1"/>
    </xf>
    <xf numFmtId="0" fontId="4" fillId="37" borderId="22" xfId="0" applyFont="1" applyFill="1" applyBorder="1" applyAlignment="1">
      <alignment horizontal="center" vertical="center"/>
    </xf>
    <xf numFmtId="0" fontId="4" fillId="37" borderId="21" xfId="0" applyFont="1" applyFill="1" applyBorder="1" applyAlignment="1">
      <alignment horizontal="center" vertical="center" wrapText="1"/>
    </xf>
    <xf numFmtId="0" fontId="4" fillId="37" borderId="26" xfId="0" applyFont="1" applyFill="1" applyBorder="1" applyAlignment="1">
      <alignment horizontal="center" wrapText="1"/>
    </xf>
    <xf numFmtId="0" fontId="4" fillId="37" borderId="25" xfId="0" applyFont="1" applyFill="1" applyBorder="1" applyAlignment="1">
      <alignment horizontal="center" wrapText="1"/>
    </xf>
    <xf numFmtId="0" fontId="4" fillId="37" borderId="28" xfId="0" applyFont="1" applyFill="1" applyBorder="1" applyAlignment="1">
      <alignment vertical="center" wrapText="1"/>
    </xf>
    <xf numFmtId="0" fontId="4" fillId="37" borderId="25" xfId="0" applyFont="1" applyFill="1" applyBorder="1" applyAlignment="1">
      <alignment horizontal="center" vertical="center"/>
    </xf>
    <xf numFmtId="0" fontId="4" fillId="37" borderId="24" xfId="0" applyFont="1" applyFill="1" applyBorder="1" applyAlignment="1">
      <alignment horizontal="center" vertical="center" wrapText="1"/>
    </xf>
    <xf numFmtId="0" fontId="15" fillId="37" borderId="28" xfId="0" applyFont="1" applyFill="1" applyBorder="1" applyAlignment="1">
      <alignment horizontal="center" wrapText="1"/>
    </xf>
    <xf numFmtId="0" fontId="84" fillId="0" borderId="0" xfId="0" applyFont="1" applyAlignment="1">
      <alignment horizontal="left"/>
    </xf>
    <xf numFmtId="0" fontId="12" fillId="0" borderId="0" xfId="0" applyFont="1" applyAlignment="1">
      <alignment horizontal="center" wrapText="1"/>
    </xf>
    <xf numFmtId="0" fontId="89" fillId="0" borderId="0" xfId="0" applyFont="1" applyAlignment="1">
      <alignment horizontal="left" vertical="center" wrapText="1"/>
    </xf>
    <xf numFmtId="0" fontId="25" fillId="4" borderId="0" xfId="0" applyFont="1" applyFill="1" applyBorder="1" applyAlignment="1">
      <alignment horizontal="left" vertical="center" wrapText="1"/>
    </xf>
    <xf numFmtId="0" fontId="90" fillId="0" borderId="0" xfId="0" applyFont="1" applyBorder="1" applyAlignment="1">
      <alignment horizontal="left" wrapText="1"/>
    </xf>
    <xf numFmtId="0" fontId="88" fillId="0" borderId="0" xfId="0" applyFont="1" applyBorder="1" applyAlignment="1">
      <alignment horizontal="left" wrapText="1"/>
    </xf>
    <xf numFmtId="0" fontId="30" fillId="0" borderId="0" xfId="0" applyFont="1" applyBorder="1" applyAlignment="1">
      <alignment horizontal="left" vertical="center" wrapText="1"/>
    </xf>
    <xf numFmtId="0" fontId="32" fillId="0" borderId="0" xfId="0" applyFont="1" applyBorder="1" applyAlignment="1">
      <alignment horizontal="left" vertical="center" wrapText="1"/>
    </xf>
    <xf numFmtId="0" fontId="0" fillId="35" borderId="20" xfId="0" applyFill="1" applyBorder="1" applyAlignment="1">
      <alignment horizontal="center"/>
    </xf>
    <xf numFmtId="0" fontId="0" fillId="35" borderId="28" xfId="0" applyFill="1" applyBorder="1" applyAlignment="1">
      <alignment horizontal="center"/>
    </xf>
    <xf numFmtId="0" fontId="4" fillId="37" borderId="20" xfId="0" applyFont="1" applyFill="1" applyBorder="1" applyAlignment="1">
      <alignment horizontal="center" vertical="center" wrapText="1"/>
    </xf>
    <xf numFmtId="0" fontId="11" fillId="0" borderId="0" xfId="0" applyFont="1" applyAlignment="1">
      <alignment horizontal="left" wrapText="1"/>
    </xf>
    <xf numFmtId="0" fontId="88" fillId="36" borderId="0" xfId="0" applyFont="1" applyFill="1" applyBorder="1" applyAlignment="1">
      <alignment horizontal="center" vertical="center" wrapText="1"/>
    </xf>
    <xf numFmtId="0" fontId="88" fillId="36" borderId="10" xfId="0" applyFont="1" applyFill="1" applyBorder="1" applyAlignment="1">
      <alignment horizontal="center" vertical="center" wrapText="1"/>
    </xf>
    <xf numFmtId="0" fontId="93" fillId="0" borderId="0" xfId="0" applyFont="1" applyAlignment="1">
      <alignment horizontal="left" wrapText="1"/>
    </xf>
    <xf numFmtId="0" fontId="19" fillId="0" borderId="0" xfId="0" applyFont="1" applyAlignment="1">
      <alignment horizontal="left" vertical="center" wrapText="1"/>
    </xf>
    <xf numFmtId="0" fontId="0" fillId="35" borderId="19" xfId="0" applyFill="1" applyBorder="1" applyAlignment="1">
      <alignment horizontal="left" vertical="top" wrapText="1"/>
    </xf>
    <xf numFmtId="0" fontId="0" fillId="35" borderId="38" xfId="0" applyFill="1" applyBorder="1" applyAlignment="1">
      <alignment horizontal="left" vertical="top" wrapText="1"/>
    </xf>
    <xf numFmtId="0" fontId="0" fillId="35" borderId="33" xfId="0" applyFill="1" applyBorder="1" applyAlignment="1">
      <alignment horizontal="left" vertical="top" wrapText="1"/>
    </xf>
    <xf numFmtId="0" fontId="4" fillId="37" borderId="37"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16" fillId="36" borderId="0" xfId="0" applyFont="1" applyFill="1" applyBorder="1" applyAlignment="1">
      <alignment horizontal="left" vertical="top" wrapText="1"/>
    </xf>
    <xf numFmtId="0" fontId="4" fillId="5" borderId="27" xfId="0" applyFont="1" applyFill="1" applyBorder="1" applyAlignment="1">
      <alignment horizontal="center" wrapText="1"/>
    </xf>
    <xf numFmtId="0" fontId="4" fillId="5" borderId="40" xfId="0" applyFont="1" applyFill="1" applyBorder="1" applyAlignment="1">
      <alignment horizontal="center" wrapText="1"/>
    </xf>
    <xf numFmtId="0" fontId="4" fillId="37" borderId="48"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91" fillId="36" borderId="0" xfId="0" applyFont="1" applyFill="1" applyBorder="1" applyAlignment="1">
      <alignment horizontal="center" vertical="center" wrapText="1"/>
    </xf>
    <xf numFmtId="0" fontId="4" fillId="36" borderId="0" xfId="0" applyFont="1" applyFill="1" applyBorder="1" applyAlignment="1">
      <alignment horizontal="center" wrapText="1"/>
    </xf>
    <xf numFmtId="0" fontId="4" fillId="5" borderId="20" xfId="0" applyFont="1" applyFill="1" applyBorder="1" applyAlignment="1">
      <alignment horizontal="center" vertical="center" wrapText="1"/>
    </xf>
    <xf numFmtId="0" fontId="19" fillId="36" borderId="0" xfId="0" applyFont="1" applyFill="1" applyBorder="1" applyAlignment="1">
      <alignment horizontal="left" wrapText="1"/>
    </xf>
    <xf numFmtId="0" fontId="0" fillId="35" borderId="43" xfId="0" applyFill="1" applyBorder="1" applyAlignment="1">
      <alignment horizontal="center"/>
    </xf>
    <xf numFmtId="0" fontId="0" fillId="35" borderId="36" xfId="0" applyFill="1" applyBorder="1" applyAlignment="1">
      <alignment horizontal="center"/>
    </xf>
    <xf numFmtId="0" fontId="0" fillId="36" borderId="28" xfId="0" applyFill="1" applyBorder="1" applyAlignment="1">
      <alignment horizontal="center"/>
    </xf>
    <xf numFmtId="0" fontId="4" fillId="37" borderId="26"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0" fillId="35" borderId="26" xfId="0" applyFill="1" applyBorder="1" applyAlignment="1">
      <alignment horizontal="center"/>
    </xf>
    <xf numFmtId="0" fontId="0" fillId="35" borderId="25" xfId="0" applyFill="1" applyBorder="1" applyAlignment="1">
      <alignment horizontal="center"/>
    </xf>
    <xf numFmtId="0" fontId="4" fillId="37" borderId="34" xfId="0" applyFont="1" applyFill="1" applyBorder="1" applyAlignment="1">
      <alignment horizontal="center" wrapText="1"/>
    </xf>
    <xf numFmtId="0" fontId="4" fillId="37" borderId="22" xfId="0" applyFont="1" applyFill="1" applyBorder="1" applyAlignment="1">
      <alignment horizontal="center" wrapText="1"/>
    </xf>
    <xf numFmtId="0" fontId="4" fillId="37" borderId="34" xfId="0" applyFont="1" applyFill="1" applyBorder="1" applyAlignment="1">
      <alignment horizontal="center" vertical="center" wrapText="1"/>
    </xf>
    <xf numFmtId="0" fontId="4" fillId="37" borderId="22" xfId="0" applyFont="1" applyFill="1" applyBorder="1" applyAlignment="1">
      <alignment horizontal="center" vertical="center" wrapText="1"/>
    </xf>
    <xf numFmtId="0" fontId="19" fillId="35" borderId="34" xfId="0" applyFont="1" applyFill="1" applyBorder="1" applyAlignment="1">
      <alignment horizontal="left" vertical="top" wrapText="1"/>
    </xf>
    <xf numFmtId="0" fontId="19" fillId="35" borderId="21" xfId="0" applyFont="1" applyFill="1" applyBorder="1" applyAlignment="1">
      <alignment horizontal="left" vertical="top" wrapText="1"/>
    </xf>
    <xf numFmtId="0" fontId="19" fillId="35" borderId="22" xfId="0" applyFont="1" applyFill="1" applyBorder="1" applyAlignment="1">
      <alignment horizontal="left" vertical="top" wrapText="1"/>
    </xf>
    <xf numFmtId="0" fontId="19" fillId="35" borderId="35" xfId="0" applyFont="1" applyFill="1" applyBorder="1" applyAlignment="1">
      <alignment horizontal="left" vertical="top" wrapText="1"/>
    </xf>
    <xf numFmtId="0" fontId="19" fillId="35" borderId="0" xfId="0" applyFont="1" applyFill="1" applyBorder="1" applyAlignment="1">
      <alignment horizontal="left" vertical="top" wrapText="1"/>
    </xf>
    <xf numFmtId="0" fontId="19" fillId="35" borderId="23" xfId="0" applyFont="1" applyFill="1" applyBorder="1" applyAlignment="1">
      <alignment horizontal="left" vertical="top" wrapText="1"/>
    </xf>
    <xf numFmtId="0" fontId="19" fillId="35" borderId="26" xfId="0" applyFont="1" applyFill="1" applyBorder="1" applyAlignment="1">
      <alignment horizontal="left" vertical="top" wrapText="1"/>
    </xf>
    <xf numFmtId="0" fontId="19" fillId="35" borderId="24" xfId="0" applyFont="1" applyFill="1" applyBorder="1" applyAlignment="1">
      <alignment horizontal="left" vertical="top" wrapText="1"/>
    </xf>
    <xf numFmtId="0" fontId="19" fillId="35" borderId="25" xfId="0" applyFont="1" applyFill="1" applyBorder="1" applyAlignment="1">
      <alignment horizontal="left" vertical="top" wrapText="1"/>
    </xf>
    <xf numFmtId="0" fontId="16" fillId="0" borderId="0" xfId="0" applyFont="1" applyAlignment="1">
      <alignment horizontal="left" vertical="top" wrapText="1"/>
    </xf>
    <xf numFmtId="0" fontId="92" fillId="0" borderId="32" xfId="0" applyFont="1" applyBorder="1" applyAlignment="1">
      <alignment horizontal="left" vertical="center" wrapText="1"/>
    </xf>
    <xf numFmtId="0" fontId="92" fillId="0" borderId="17" xfId="0" applyFont="1" applyBorder="1" applyAlignment="1">
      <alignment horizontal="left" vertical="center" wrapText="1"/>
    </xf>
    <xf numFmtId="3" fontId="28" fillId="36" borderId="43" xfId="0" applyNumberFormat="1" applyFont="1" applyFill="1" applyBorder="1" applyAlignment="1">
      <alignment horizontal="center" vertical="center" wrapText="1"/>
    </xf>
    <xf numFmtId="3" fontId="28" fillId="36" borderId="36" xfId="0" applyNumberFormat="1" applyFont="1" applyFill="1" applyBorder="1" applyAlignment="1">
      <alignment horizontal="center" vertical="center" wrapText="1"/>
    </xf>
    <xf numFmtId="0" fontId="8" fillId="36" borderId="43" xfId="0" applyFont="1" applyFill="1" applyBorder="1" applyAlignment="1">
      <alignment horizontal="center"/>
    </xf>
    <xf numFmtId="0" fontId="8" fillId="36" borderId="45" xfId="0" applyFont="1" applyFill="1" applyBorder="1" applyAlignment="1">
      <alignment horizontal="center"/>
    </xf>
    <xf numFmtId="0" fontId="8" fillId="36" borderId="36" xfId="0" applyFont="1" applyFill="1" applyBorder="1" applyAlignment="1">
      <alignment horizontal="center"/>
    </xf>
    <xf numFmtId="0" fontId="8" fillId="36" borderId="43" xfId="0" applyFont="1" applyFill="1" applyBorder="1" applyAlignment="1">
      <alignment horizontal="center" wrapText="1"/>
    </xf>
    <xf numFmtId="0" fontId="8" fillId="36" borderId="36" xfId="0" applyFont="1" applyFill="1" applyBorder="1" applyAlignment="1">
      <alignment horizontal="center" wrapText="1"/>
    </xf>
    <xf numFmtId="0" fontId="8" fillId="36" borderId="20" xfId="0" applyFont="1" applyFill="1" applyBorder="1" applyAlignment="1">
      <alignment horizontal="center"/>
    </xf>
    <xf numFmtId="0" fontId="25" fillId="5" borderId="49" xfId="0" applyFont="1" applyFill="1" applyBorder="1" applyAlignment="1">
      <alignment horizontal="center"/>
    </xf>
    <xf numFmtId="0" fontId="25" fillId="5" borderId="50" xfId="0" applyFont="1" applyFill="1" applyBorder="1" applyAlignment="1">
      <alignment horizontal="center"/>
    </xf>
    <xf numFmtId="0" fontId="25" fillId="5" borderId="51" xfId="0" applyFont="1" applyFill="1" applyBorder="1" applyAlignment="1">
      <alignment horizontal="center"/>
    </xf>
    <xf numFmtId="0" fontId="93" fillId="0" borderId="14" xfId="0" applyFont="1" applyBorder="1" applyAlignment="1">
      <alignment horizontal="left" wrapText="1"/>
    </xf>
    <xf numFmtId="0" fontId="93" fillId="0" borderId="0" xfId="0" applyFont="1" applyBorder="1" applyAlignment="1">
      <alignment horizontal="left" wrapText="1"/>
    </xf>
    <xf numFmtId="0" fontId="93" fillId="0" borderId="15" xfId="0" applyFont="1" applyBorder="1" applyAlignment="1">
      <alignment horizontal="left" wrapText="1"/>
    </xf>
    <xf numFmtId="0" fontId="93" fillId="36" borderId="0" xfId="0" applyFont="1" applyFill="1" applyBorder="1" applyAlignment="1">
      <alignment horizontal="left" vertical="center" wrapText="1"/>
    </xf>
    <xf numFmtId="0" fontId="8" fillId="36" borderId="0" xfId="0" applyFont="1" applyFill="1" applyBorder="1" applyAlignment="1">
      <alignment horizontal="center" wrapText="1"/>
    </xf>
    <xf numFmtId="0" fontId="16" fillId="35" borderId="43" xfId="0" applyFont="1" applyFill="1" applyBorder="1" applyAlignment="1">
      <alignment horizontal="center"/>
    </xf>
    <xf numFmtId="0" fontId="16" fillId="35" borderId="45" xfId="0" applyFont="1" applyFill="1" applyBorder="1" applyAlignment="1">
      <alignment horizontal="center"/>
    </xf>
    <xf numFmtId="0" fontId="16" fillId="35" borderId="36" xfId="0" applyFont="1" applyFill="1" applyBorder="1" applyAlignment="1">
      <alignment horizontal="center"/>
    </xf>
    <xf numFmtId="0" fontId="18" fillId="36" borderId="0" xfId="0" applyFont="1" applyFill="1" applyBorder="1" applyAlignment="1">
      <alignment horizontal="center" vertical="center" wrapText="1"/>
    </xf>
    <xf numFmtId="0" fontId="27" fillId="35" borderId="43" xfId="0" applyFont="1" applyFill="1" applyBorder="1" applyAlignment="1">
      <alignment horizontal="center" vertical="center"/>
    </xf>
    <xf numFmtId="0" fontId="27" fillId="35" borderId="45" xfId="0" applyFont="1" applyFill="1" applyBorder="1" applyAlignment="1">
      <alignment horizontal="center" vertical="center"/>
    </xf>
    <xf numFmtId="0" fontId="27" fillId="35" borderId="36" xfId="0" applyFont="1" applyFill="1" applyBorder="1" applyAlignment="1">
      <alignment horizontal="center" vertical="center"/>
    </xf>
    <xf numFmtId="0" fontId="19" fillId="36" borderId="35" xfId="0" applyFont="1" applyFill="1" applyBorder="1" applyAlignment="1">
      <alignment horizontal="center" vertical="center" wrapText="1"/>
    </xf>
    <xf numFmtId="0" fontId="19" fillId="36" borderId="0" xfId="0" applyFont="1" applyFill="1" applyBorder="1" applyAlignment="1">
      <alignment horizontal="center" vertical="center" wrapText="1"/>
    </xf>
    <xf numFmtId="0" fontId="39" fillId="36" borderId="37" xfId="0" applyFont="1" applyFill="1" applyBorder="1" applyAlignment="1">
      <alignment horizontal="center" vertical="center"/>
    </xf>
    <xf numFmtId="0" fontId="39" fillId="36" borderId="52" xfId="0" applyFont="1" applyFill="1" applyBorder="1" applyAlignment="1">
      <alignment horizontal="center" vertical="center"/>
    </xf>
    <xf numFmtId="0" fontId="39" fillId="36" borderId="28" xfId="0" applyFont="1" applyFill="1" applyBorder="1" applyAlignment="1">
      <alignment horizontal="center" vertical="center"/>
    </xf>
    <xf numFmtId="0" fontId="94" fillId="0" borderId="0" xfId="0" applyFont="1" applyBorder="1" applyAlignment="1">
      <alignment horizontal="center" vertical="center"/>
    </xf>
    <xf numFmtId="0" fontId="94" fillId="0" borderId="0" xfId="0" applyFont="1" applyAlignment="1">
      <alignment horizontal="center" vertical="center"/>
    </xf>
    <xf numFmtId="2" fontId="27" fillId="35" borderId="43" xfId="0" applyNumberFormat="1" applyFont="1" applyFill="1" applyBorder="1" applyAlignment="1">
      <alignment horizontal="center"/>
    </xf>
    <xf numFmtId="2" fontId="27" fillId="35" borderId="36" xfId="0" applyNumberFormat="1" applyFont="1" applyFill="1" applyBorder="1" applyAlignment="1">
      <alignment horizontal="center"/>
    </xf>
    <xf numFmtId="0" fontId="18" fillId="35" borderId="20" xfId="0" applyFont="1" applyFill="1" applyBorder="1" applyAlignment="1">
      <alignment horizontal="center" vertical="center"/>
    </xf>
    <xf numFmtId="0" fontId="16" fillId="41" borderId="53" xfId="0" applyFont="1" applyFill="1" applyBorder="1" applyAlignment="1">
      <alignment horizontal="center" vertical="center"/>
    </xf>
    <xf numFmtId="0" fontId="16" fillId="41" borderId="54" xfId="0" applyFont="1" applyFill="1" applyBorder="1" applyAlignment="1">
      <alignment horizontal="center" vertical="center"/>
    </xf>
    <xf numFmtId="0" fontId="29" fillId="0" borderId="35" xfId="0" applyFont="1" applyBorder="1" applyAlignment="1">
      <alignment horizontal="center" vertical="center"/>
    </xf>
    <xf numFmtId="0" fontId="29" fillId="0" borderId="0" xfId="0" applyFont="1" applyBorder="1" applyAlignment="1">
      <alignment horizontal="center" vertical="center"/>
    </xf>
    <xf numFmtId="0" fontId="29" fillId="0" borderId="23" xfId="0" applyFont="1" applyBorder="1" applyAlignment="1">
      <alignment horizontal="center" vertical="center"/>
    </xf>
    <xf numFmtId="0" fontId="16" fillId="35" borderId="55" xfId="0" applyFont="1" applyFill="1" applyBorder="1" applyAlignment="1">
      <alignment horizontal="center"/>
    </xf>
    <xf numFmtId="0" fontId="16" fillId="35" borderId="56" xfId="0" applyFont="1" applyFill="1" applyBorder="1" applyAlignment="1">
      <alignment horizontal="center"/>
    </xf>
    <xf numFmtId="0" fontId="19" fillId="36" borderId="0" xfId="0" applyFont="1" applyFill="1" applyBorder="1" applyAlignment="1">
      <alignment horizontal="righ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_Hoja1" xfId="55"/>
    <cellStyle name="Normal_PREP"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7">
    <dxf>
      <fill>
        <patternFill>
          <bgColor rgb="FFFFFF00"/>
        </patternFill>
      </fill>
      <border>
        <left style="thin"/>
        <right style="thin"/>
        <top style="thin"/>
        <bottom style="thin"/>
      </border>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0</xdr:col>
      <xdr:colOff>190500</xdr:colOff>
      <xdr:row>37</xdr:row>
      <xdr:rowOff>28575</xdr:rowOff>
    </xdr:to>
    <xdr:pic>
      <xdr:nvPicPr>
        <xdr:cNvPr id="1" name="Picture 24"/>
        <xdr:cNvPicPr preferRelativeResize="1">
          <a:picLocks noChangeAspect="1"/>
        </xdr:cNvPicPr>
      </xdr:nvPicPr>
      <xdr:blipFill>
        <a:blip r:embed="rId1"/>
        <a:stretch>
          <a:fillRect/>
        </a:stretch>
      </xdr:blipFill>
      <xdr:spPr>
        <a:xfrm>
          <a:off x="0" y="7077075"/>
          <a:ext cx="1905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171450</xdr:rowOff>
    </xdr:from>
    <xdr:to>
      <xdr:col>5</xdr:col>
      <xdr:colOff>238125</xdr:colOff>
      <xdr:row>29</xdr:row>
      <xdr:rowOff>180975</xdr:rowOff>
    </xdr:to>
    <xdr:sp fLocksText="0">
      <xdr:nvSpPr>
        <xdr:cNvPr id="1" name="Text Box 5"/>
        <xdr:cNvSpPr txBox="1">
          <a:spLocks noChangeArrowheads="1"/>
        </xdr:cNvSpPr>
      </xdr:nvSpPr>
      <xdr:spPr>
        <a:xfrm>
          <a:off x="19050" y="5029200"/>
          <a:ext cx="426720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0</xdr:row>
      <xdr:rowOff>38100</xdr:rowOff>
    </xdr:from>
    <xdr:to>
      <xdr:col>5</xdr:col>
      <xdr:colOff>638175</xdr:colOff>
      <xdr:row>1</xdr:row>
      <xdr:rowOff>409575</xdr:rowOff>
    </xdr:to>
    <xdr:pic>
      <xdr:nvPicPr>
        <xdr:cNvPr id="1" name="3 Imagen" descr="pgd logo peque.JPG"/>
        <xdr:cNvPicPr preferRelativeResize="1">
          <a:picLocks noChangeAspect="1"/>
        </xdr:cNvPicPr>
      </xdr:nvPicPr>
      <xdr:blipFill>
        <a:blip r:embed="rId1"/>
        <a:stretch>
          <a:fillRect/>
        </a:stretch>
      </xdr:blipFill>
      <xdr:spPr>
        <a:xfrm>
          <a:off x="3228975" y="38100"/>
          <a:ext cx="8572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38100</xdr:rowOff>
    </xdr:from>
    <xdr:to>
      <xdr:col>9</xdr:col>
      <xdr:colOff>381000</xdr:colOff>
      <xdr:row>0</xdr:row>
      <xdr:rowOff>1219200</xdr:rowOff>
    </xdr:to>
    <xdr:pic>
      <xdr:nvPicPr>
        <xdr:cNvPr id="1" name="2 Imagen" descr="pgd logo principal.JPG"/>
        <xdr:cNvPicPr preferRelativeResize="1">
          <a:picLocks noChangeAspect="1"/>
        </xdr:cNvPicPr>
      </xdr:nvPicPr>
      <xdr:blipFill>
        <a:blip r:embed="rId1"/>
        <a:stretch>
          <a:fillRect/>
        </a:stretch>
      </xdr:blipFill>
      <xdr:spPr>
        <a:xfrm>
          <a:off x="3048000" y="38100"/>
          <a:ext cx="6076950" cy="1181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73776333S\Downloads\1.PGD-impresion-en-offset-bobinas-por-calor%202%20ver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sheetDataSet>
      <sheetData sheetId="10">
        <row r="4">
          <cell r="C4">
            <v>2012</v>
          </cell>
          <cell r="F4" t="str">
            <v>COV-46-10-5-4</v>
          </cell>
          <cell r="H4">
            <v>1</v>
          </cell>
        </row>
        <row r="15">
          <cell r="D15">
            <v>2075</v>
          </cell>
        </row>
        <row r="17">
          <cell r="C17">
            <v>0</v>
          </cell>
        </row>
        <row r="18">
          <cell r="C18">
            <v>2075</v>
          </cell>
        </row>
        <row r="19">
          <cell r="D19">
            <v>0</v>
          </cell>
          <cell r="K19">
            <v>2075</v>
          </cell>
        </row>
        <row r="20">
          <cell r="D20">
            <v>54.806666666666665</v>
          </cell>
          <cell r="K20">
            <v>2075</v>
          </cell>
        </row>
        <row r="21">
          <cell r="K21">
            <v>2020.1933333333334</v>
          </cell>
        </row>
        <row r="22">
          <cell r="C22">
            <v>3.125</v>
          </cell>
        </row>
        <row r="23">
          <cell r="C23">
            <v>3.765</v>
          </cell>
        </row>
        <row r="24">
          <cell r="D24">
            <v>0</v>
          </cell>
        </row>
        <row r="25">
          <cell r="D25">
            <v>0</v>
          </cell>
        </row>
        <row r="26">
          <cell r="D26">
            <v>0</v>
          </cell>
        </row>
        <row r="27">
          <cell r="D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theme="2" tint="-0.09996999800205231"/>
  </sheetPr>
  <dimension ref="A3:G47"/>
  <sheetViews>
    <sheetView view="pageBreakPreview" zoomScale="75" zoomScaleNormal="75" zoomScaleSheetLayoutView="75" zoomScalePageLayoutView="0" workbookViewId="0" topLeftCell="A1">
      <selection activeCell="A39" sqref="A39"/>
    </sheetView>
  </sheetViews>
  <sheetFormatPr defaultColWidth="11.00390625" defaultRowHeight="15"/>
  <sheetData>
    <row r="3" spans="2:4" ht="19.5">
      <c r="B3" s="11" t="s">
        <v>7</v>
      </c>
      <c r="C3" s="11"/>
      <c r="D3" s="11"/>
    </row>
    <row r="4" spans="1:7" ht="15">
      <c r="A4" s="15"/>
      <c r="B4" s="15"/>
      <c r="C4" s="15"/>
      <c r="D4" s="15"/>
      <c r="E4" s="15"/>
      <c r="F4" s="15"/>
      <c r="G4" s="15"/>
    </row>
    <row r="5" spans="1:7" ht="19.5">
      <c r="A5" s="15"/>
      <c r="B5" s="16" t="s">
        <v>21</v>
      </c>
      <c r="C5" s="15"/>
      <c r="D5" s="15"/>
      <c r="E5" s="15"/>
      <c r="F5" s="15"/>
      <c r="G5" s="15"/>
    </row>
    <row r="7" ht="15.75" thickBot="1"/>
    <row r="8" spans="2:7" ht="15">
      <c r="B8" s="3" t="s">
        <v>8</v>
      </c>
      <c r="C8" s="4"/>
      <c r="D8" s="4"/>
      <c r="E8" s="4"/>
      <c r="F8" s="4"/>
      <c r="G8" s="5"/>
    </row>
    <row r="9" spans="2:7" ht="15">
      <c r="B9" s="13"/>
      <c r="C9" s="2"/>
      <c r="D9" s="2"/>
      <c r="E9" s="2"/>
      <c r="F9" s="2"/>
      <c r="G9" s="7"/>
    </row>
    <row r="10" spans="2:7" ht="15.75" thickBot="1">
      <c r="B10" s="8"/>
      <c r="C10" s="1"/>
      <c r="D10" s="1"/>
      <c r="E10" s="1"/>
      <c r="F10" s="1"/>
      <c r="G10" s="9"/>
    </row>
    <row r="11" spans="2:7" ht="15">
      <c r="B11" s="3" t="s">
        <v>14</v>
      </c>
      <c r="C11" s="4"/>
      <c r="D11" s="4"/>
      <c r="E11" s="4"/>
      <c r="F11" s="4"/>
      <c r="G11" s="5"/>
    </row>
    <row r="12" spans="2:7" ht="15">
      <c r="B12" s="13"/>
      <c r="C12" s="2"/>
      <c r="D12" s="2"/>
      <c r="E12" s="2"/>
      <c r="F12" s="2"/>
      <c r="G12" s="7"/>
    </row>
    <row r="13" spans="2:7" ht="15.75" thickBot="1">
      <c r="B13" s="8"/>
      <c r="C13" s="1"/>
      <c r="D13" s="1"/>
      <c r="E13" s="1"/>
      <c r="F13" s="1"/>
      <c r="G13" s="9"/>
    </row>
    <row r="14" spans="2:7" ht="15.75" thickBot="1">
      <c r="B14" s="3" t="s">
        <v>9</v>
      </c>
      <c r="C14" s="13"/>
      <c r="D14" s="4"/>
      <c r="F14" s="4"/>
      <c r="G14" s="5"/>
    </row>
    <row r="15" spans="2:7" ht="15">
      <c r="B15" s="4" t="s">
        <v>15</v>
      </c>
      <c r="C15" s="2" t="s">
        <v>16</v>
      </c>
      <c r="D15" s="2"/>
      <c r="E15" s="2"/>
      <c r="F15" s="2"/>
      <c r="G15" s="7"/>
    </row>
    <row r="16" spans="2:7" ht="15.75" thickBot="1">
      <c r="B16" s="8"/>
      <c r="C16" s="1"/>
      <c r="D16" s="1"/>
      <c r="E16" s="1"/>
      <c r="F16" s="1"/>
      <c r="G16" s="9"/>
    </row>
    <row r="17" spans="2:7" ht="15">
      <c r="B17" s="3" t="s">
        <v>10</v>
      </c>
      <c r="C17" s="4"/>
      <c r="D17" s="13"/>
      <c r="E17" s="4"/>
      <c r="F17" s="4"/>
      <c r="G17" s="5"/>
    </row>
    <row r="18" spans="3:7" ht="15">
      <c r="C18" s="2"/>
      <c r="D18" s="2"/>
      <c r="E18" s="2"/>
      <c r="F18" s="2"/>
      <c r="G18" s="7"/>
    </row>
    <row r="19" spans="2:7" ht="15.75" thickBot="1">
      <c r="B19" s="8"/>
      <c r="C19" s="1"/>
      <c r="D19" s="1"/>
      <c r="E19" s="1"/>
      <c r="F19" s="1"/>
      <c r="G19" s="9"/>
    </row>
    <row r="20" spans="2:7" ht="15">
      <c r="B20" s="3" t="s">
        <v>11</v>
      </c>
      <c r="C20" s="4"/>
      <c r="D20" s="4"/>
      <c r="E20" s="4"/>
      <c r="F20" s="4"/>
      <c r="G20" s="5"/>
    </row>
    <row r="21" spans="2:7" ht="15">
      <c r="B21" s="13"/>
      <c r="C21" s="2"/>
      <c r="D21" s="2"/>
      <c r="E21" s="2"/>
      <c r="F21" s="2"/>
      <c r="G21" s="7"/>
    </row>
    <row r="22" spans="2:7" ht="15.75" thickBot="1">
      <c r="B22" s="8"/>
      <c r="C22" s="1"/>
      <c r="D22" s="1"/>
      <c r="E22" s="1"/>
      <c r="F22" s="1"/>
      <c r="G22" s="9"/>
    </row>
    <row r="23" spans="2:7" ht="15">
      <c r="B23" s="3" t="s">
        <v>12</v>
      </c>
      <c r="C23" s="4"/>
      <c r="D23" s="4"/>
      <c r="E23" s="4"/>
      <c r="F23" s="4"/>
      <c r="G23" s="5"/>
    </row>
    <row r="24" spans="2:7" ht="15">
      <c r="B24" s="13"/>
      <c r="C24" s="2"/>
      <c r="D24" s="2"/>
      <c r="E24" s="2"/>
      <c r="F24" s="2"/>
      <c r="G24" s="7"/>
    </row>
    <row r="25" spans="2:7" ht="15.75" thickBot="1">
      <c r="B25" s="8"/>
      <c r="C25" s="1"/>
      <c r="D25" s="1"/>
      <c r="E25" s="1"/>
      <c r="F25" s="1"/>
      <c r="G25" s="9"/>
    </row>
    <row r="26" spans="2:7" ht="15">
      <c r="B26" s="3" t="s">
        <v>13</v>
      </c>
      <c r="C26" s="4"/>
      <c r="D26" s="4"/>
      <c r="E26" s="4"/>
      <c r="F26" s="4"/>
      <c r="G26" s="5"/>
    </row>
    <row r="27" spans="2:7" ht="15">
      <c r="B27" s="13"/>
      <c r="C27" s="2"/>
      <c r="D27" s="2"/>
      <c r="E27" s="2"/>
      <c r="F27" s="2"/>
      <c r="G27" s="7"/>
    </row>
    <row r="28" spans="2:7" ht="15.75" thickBot="1">
      <c r="B28" s="8"/>
      <c r="C28" s="1"/>
      <c r="D28" s="1"/>
      <c r="E28" s="1"/>
      <c r="F28" s="1"/>
      <c r="G28" s="9"/>
    </row>
    <row r="29" spans="2:7" ht="15">
      <c r="B29" s="3" t="s">
        <v>17</v>
      </c>
      <c r="C29" s="4"/>
      <c r="D29" s="4"/>
      <c r="E29" s="4"/>
      <c r="F29" s="4"/>
      <c r="G29" s="5"/>
    </row>
    <row r="30" spans="2:7" ht="15">
      <c r="B30" s="13"/>
      <c r="C30" s="2"/>
      <c r="D30" s="2"/>
      <c r="E30" s="2"/>
      <c r="F30" s="2"/>
      <c r="G30" s="7"/>
    </row>
    <row r="31" spans="2:7" ht="15.75" thickBot="1">
      <c r="B31" s="8"/>
      <c r="C31" s="1"/>
      <c r="D31" s="1"/>
      <c r="E31" s="1"/>
      <c r="F31" s="1"/>
      <c r="G31" s="9"/>
    </row>
    <row r="32" spans="2:7" ht="15">
      <c r="B32" s="3" t="s">
        <v>18</v>
      </c>
      <c r="C32" s="4"/>
      <c r="D32" s="4"/>
      <c r="E32" s="4"/>
      <c r="F32" s="4"/>
      <c r="G32" s="5"/>
    </row>
    <row r="33" ht="15">
      <c r="A33" s="20" t="s">
        <v>27</v>
      </c>
    </row>
    <row r="34" ht="15">
      <c r="A34" s="20"/>
    </row>
    <row r="35" ht="15">
      <c r="A35" s="20"/>
    </row>
    <row r="36" ht="15.75">
      <c r="A36" s="20"/>
    </row>
    <row r="38" spans="1:7" ht="15">
      <c r="A38" s="290" t="s">
        <v>28</v>
      </c>
      <c r="B38" s="290"/>
      <c r="C38" s="290"/>
      <c r="D38" s="290"/>
      <c r="E38" s="290"/>
      <c r="F38" s="290"/>
      <c r="G38" s="290"/>
    </row>
    <row r="39" spans="1:7" ht="15.75">
      <c r="A39" s="18" t="s">
        <v>26</v>
      </c>
      <c r="B39" s="21"/>
      <c r="C39" s="21"/>
      <c r="D39" s="21"/>
      <c r="E39" s="21"/>
      <c r="F39" s="21"/>
      <c r="G39" s="21"/>
    </row>
    <row r="40" spans="1:7" ht="15.75">
      <c r="A40" s="19"/>
      <c r="B40" s="21"/>
      <c r="C40" s="21"/>
      <c r="D40" s="21"/>
      <c r="E40" s="21"/>
      <c r="F40" s="21"/>
      <c r="G40" s="21"/>
    </row>
    <row r="41" spans="1:7" ht="15.75">
      <c r="A41" s="291"/>
      <c r="B41" s="291"/>
      <c r="C41" s="291"/>
      <c r="D41" s="291"/>
      <c r="E41" s="291"/>
      <c r="F41" s="291"/>
      <c r="G41" s="291"/>
    </row>
    <row r="47" ht="15.75">
      <c r="B47" s="18"/>
    </row>
  </sheetData>
  <sheetProtection/>
  <mergeCells count="2">
    <mergeCell ref="A38:G38"/>
    <mergeCell ref="A41:G41"/>
  </mergeCells>
  <printOptions/>
  <pageMargins left="0.75" right="0.75" top="1" bottom="1" header="0" footer="0"/>
  <pageSetup horizontalDpi="1200" verticalDpi="1200" orientation="portrait" paperSize="9" scale="82" r:id="rId4"/>
  <rowBreaks count="1" manualBreakCount="1">
    <brk id="46" max="6" man="1"/>
  </rowBreaks>
  <drawing r:id="rId3"/>
  <legacyDrawing r:id="rId2"/>
</worksheet>
</file>

<file path=xl/worksheets/sheet10.xml><?xml version="1.0" encoding="utf-8"?>
<worksheet xmlns="http://schemas.openxmlformats.org/spreadsheetml/2006/main" xmlns:r="http://schemas.openxmlformats.org/officeDocument/2006/relationships">
  <sheetPr codeName="Hoja24">
    <tabColor theme="0"/>
  </sheetPr>
  <dimension ref="A1:M20"/>
  <sheetViews>
    <sheetView showGridLines="0" showZeros="0" view="pageBreakPreview" zoomScale="75" zoomScaleSheetLayoutView="75" zoomScalePageLayoutView="0" workbookViewId="0" topLeftCell="A1">
      <selection activeCell="A3" sqref="A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spans="1:13" ht="24" customHeight="1">
      <c r="A1" s="2"/>
      <c r="B1" s="2"/>
      <c r="C1" s="2"/>
      <c r="D1" s="2"/>
      <c r="E1" s="2"/>
      <c r="F1" s="2"/>
      <c r="G1" s="2"/>
      <c r="H1" s="2"/>
      <c r="I1" s="2"/>
      <c r="J1" s="2"/>
      <c r="K1" s="2"/>
      <c r="L1" s="2"/>
      <c r="M1" s="2"/>
    </row>
    <row r="2" spans="1:13" s="115" customFormat="1" ht="21" thickBot="1">
      <c r="A2" s="225">
        <f>PGD!C2</f>
        <v>0</v>
      </c>
      <c r="B2" s="225"/>
      <c r="C2" s="225"/>
      <c r="D2" s="225"/>
      <c r="E2" s="225"/>
      <c r="F2" s="225"/>
      <c r="G2" s="225"/>
      <c r="H2" s="225"/>
      <c r="I2" s="225"/>
      <c r="J2" s="225" t="s">
        <v>108</v>
      </c>
      <c r="K2" s="225">
        <f>PGD!C5</f>
        <v>0</v>
      </c>
      <c r="L2" s="225"/>
      <c r="M2" s="225"/>
    </row>
    <row r="3" spans="1:13" s="22" customFormat="1" ht="42" customHeight="1" thickBot="1">
      <c r="A3" s="71" t="s">
        <v>44</v>
      </c>
      <c r="B3" s="302" t="s">
        <v>56</v>
      </c>
      <c r="C3" s="302"/>
      <c r="D3" s="302"/>
      <c r="E3" s="302"/>
      <c r="F3" s="302"/>
      <c r="G3" s="302"/>
      <c r="H3" s="302"/>
      <c r="I3" s="302"/>
      <c r="J3" s="95"/>
      <c r="K3" s="223" t="s">
        <v>57</v>
      </c>
      <c r="L3" s="227"/>
      <c r="M3" s="22" t="s">
        <v>90</v>
      </c>
    </row>
    <row r="4" spans="2:9" s="22" customFormat="1" ht="15.75">
      <c r="B4" s="302"/>
      <c r="C4" s="302"/>
      <c r="D4" s="302"/>
      <c r="E4" s="302"/>
      <c r="F4" s="302"/>
      <c r="G4" s="302"/>
      <c r="H4" s="302"/>
      <c r="I4" s="302"/>
    </row>
    <row r="5" spans="2:9" s="22" customFormat="1" ht="15.75">
      <c r="B5" s="302"/>
      <c r="C5" s="302"/>
      <c r="D5" s="302"/>
      <c r="E5" s="302"/>
      <c r="F5" s="302"/>
      <c r="G5" s="302"/>
      <c r="H5" s="302"/>
      <c r="I5" s="302"/>
    </row>
    <row r="6" spans="1:11" s="22" customFormat="1" ht="16.5">
      <c r="A6" s="63" t="s">
        <v>130</v>
      </c>
      <c r="B6" s="50"/>
      <c r="C6" s="72"/>
      <c r="D6" s="50"/>
      <c r="E6" s="50"/>
      <c r="F6" s="50"/>
      <c r="G6" s="50"/>
      <c r="H6" s="50"/>
      <c r="I6" s="50"/>
      <c r="K6" s="30"/>
    </row>
    <row r="7" spans="1:12" s="22" customFormat="1" ht="16.5" customHeight="1">
      <c r="A7" s="331"/>
      <c r="B7" s="332"/>
      <c r="C7" s="332"/>
      <c r="D7" s="332"/>
      <c r="E7" s="332"/>
      <c r="F7" s="332"/>
      <c r="G7" s="332"/>
      <c r="H7" s="332"/>
      <c r="I7" s="332"/>
      <c r="J7" s="332"/>
      <c r="K7" s="332"/>
      <c r="L7" s="333"/>
    </row>
    <row r="8" spans="1:12" s="22" customFormat="1" ht="16.5" customHeight="1">
      <c r="A8" s="334"/>
      <c r="B8" s="335"/>
      <c r="C8" s="335"/>
      <c r="D8" s="335"/>
      <c r="E8" s="335"/>
      <c r="F8" s="335"/>
      <c r="G8" s="335"/>
      <c r="H8" s="335"/>
      <c r="I8" s="335"/>
      <c r="J8" s="335"/>
      <c r="K8" s="335"/>
      <c r="L8" s="336"/>
    </row>
    <row r="9" spans="1:12" s="22" customFormat="1" ht="16.5" customHeight="1">
      <c r="A9" s="334"/>
      <c r="B9" s="335"/>
      <c r="C9" s="335"/>
      <c r="D9" s="335"/>
      <c r="E9" s="335"/>
      <c r="F9" s="335"/>
      <c r="G9" s="335"/>
      <c r="H9" s="335"/>
      <c r="I9" s="335"/>
      <c r="J9" s="335"/>
      <c r="K9" s="335"/>
      <c r="L9" s="336"/>
    </row>
    <row r="10" spans="1:12" s="22" customFormat="1" ht="16.5" customHeight="1">
      <c r="A10" s="334"/>
      <c r="B10" s="335"/>
      <c r="C10" s="335"/>
      <c r="D10" s="335"/>
      <c r="E10" s="335"/>
      <c r="F10" s="335"/>
      <c r="G10" s="335"/>
      <c r="H10" s="335"/>
      <c r="I10" s="335"/>
      <c r="J10" s="335"/>
      <c r="K10" s="335"/>
      <c r="L10" s="336"/>
    </row>
    <row r="11" spans="1:12" s="22" customFormat="1" ht="16.5" customHeight="1">
      <c r="A11" s="334"/>
      <c r="B11" s="335"/>
      <c r="C11" s="335"/>
      <c r="D11" s="335"/>
      <c r="E11" s="335"/>
      <c r="F11" s="335"/>
      <c r="G11" s="335"/>
      <c r="H11" s="335"/>
      <c r="I11" s="335"/>
      <c r="J11" s="335"/>
      <c r="K11" s="335"/>
      <c r="L11" s="336"/>
    </row>
    <row r="12" spans="1:12" s="22" customFormat="1" ht="50.25" customHeight="1">
      <c r="A12" s="334"/>
      <c r="B12" s="335"/>
      <c r="C12" s="335"/>
      <c r="D12" s="335"/>
      <c r="E12" s="335"/>
      <c r="F12" s="335"/>
      <c r="G12" s="335"/>
      <c r="H12" s="335"/>
      <c r="I12" s="335"/>
      <c r="J12" s="335"/>
      <c r="K12" s="335"/>
      <c r="L12" s="336"/>
    </row>
    <row r="13" spans="1:12" s="22" customFormat="1" ht="15.75">
      <c r="A13" s="334"/>
      <c r="B13" s="335"/>
      <c r="C13" s="335"/>
      <c r="D13" s="335"/>
      <c r="E13" s="335"/>
      <c r="F13" s="335"/>
      <c r="G13" s="335"/>
      <c r="H13" s="335"/>
      <c r="I13" s="335"/>
      <c r="J13" s="335"/>
      <c r="K13" s="335"/>
      <c r="L13" s="336"/>
    </row>
    <row r="14" spans="1:12" s="22" customFormat="1" ht="15.75">
      <c r="A14" s="334"/>
      <c r="B14" s="335"/>
      <c r="C14" s="335"/>
      <c r="D14" s="335"/>
      <c r="E14" s="335"/>
      <c r="F14" s="335"/>
      <c r="G14" s="335"/>
      <c r="H14" s="335"/>
      <c r="I14" s="335"/>
      <c r="J14" s="335"/>
      <c r="K14" s="335"/>
      <c r="L14" s="336"/>
    </row>
    <row r="15" spans="1:12" s="22" customFormat="1" ht="15.75">
      <c r="A15" s="337"/>
      <c r="B15" s="338"/>
      <c r="C15" s="338"/>
      <c r="D15" s="338"/>
      <c r="E15" s="338"/>
      <c r="F15" s="338"/>
      <c r="G15" s="338"/>
      <c r="H15" s="338"/>
      <c r="I15" s="338"/>
      <c r="J15" s="338"/>
      <c r="K15" s="338"/>
      <c r="L15" s="339"/>
    </row>
    <row r="16" spans="1:12" ht="16.5">
      <c r="A16" s="58"/>
      <c r="B16" s="72"/>
      <c r="C16" s="72"/>
      <c r="D16" s="22"/>
      <c r="E16" s="22"/>
      <c r="F16" s="22"/>
      <c r="G16" s="22"/>
      <c r="H16" s="22"/>
      <c r="I16" s="22"/>
      <c r="J16" s="22"/>
      <c r="K16" s="30"/>
      <c r="L16" s="22"/>
    </row>
    <row r="17" spans="1:12" ht="15.75">
      <c r="A17" s="340" t="s">
        <v>131</v>
      </c>
      <c r="B17" s="340"/>
      <c r="C17" s="340"/>
      <c r="D17" s="340"/>
      <c r="E17" s="340"/>
      <c r="F17" s="340"/>
      <c r="G17" s="340"/>
      <c r="H17" s="340"/>
      <c r="I17" s="340"/>
      <c r="J17" s="340"/>
      <c r="K17" s="340"/>
      <c r="L17" s="340"/>
    </row>
    <row r="18" spans="1:12" ht="15.75">
      <c r="A18" s="340"/>
      <c r="B18" s="340"/>
      <c r="C18" s="340"/>
      <c r="D18" s="340"/>
      <c r="E18" s="340"/>
      <c r="F18" s="340"/>
      <c r="G18" s="340"/>
      <c r="H18" s="340"/>
      <c r="I18" s="340"/>
      <c r="J18" s="340"/>
      <c r="K18" s="340"/>
      <c r="L18" s="340"/>
    </row>
    <row r="19" spans="1:12" ht="15.75">
      <c r="A19" s="340"/>
      <c r="B19" s="340"/>
      <c r="C19" s="340"/>
      <c r="D19" s="340"/>
      <c r="E19" s="340"/>
      <c r="F19" s="340"/>
      <c r="G19" s="340"/>
      <c r="H19" s="340"/>
      <c r="I19" s="340"/>
      <c r="J19" s="340"/>
      <c r="K19" s="340"/>
      <c r="L19" s="340"/>
    </row>
    <row r="20" spans="1:12" ht="15.75">
      <c r="A20" s="340"/>
      <c r="B20" s="340"/>
      <c r="C20" s="340"/>
      <c r="D20" s="340"/>
      <c r="E20" s="340"/>
      <c r="F20" s="340"/>
      <c r="G20" s="340"/>
      <c r="H20" s="340"/>
      <c r="I20" s="340"/>
      <c r="J20" s="340"/>
      <c r="K20" s="340"/>
      <c r="L20" s="340"/>
    </row>
  </sheetData>
  <sheetProtection/>
  <mergeCells count="3">
    <mergeCell ref="B3:I5"/>
    <mergeCell ref="A7:L15"/>
    <mergeCell ref="A17:L20"/>
  </mergeCells>
  <printOptions/>
  <pageMargins left="0.75" right="0.75" top="1" bottom="1" header="0" footer="0"/>
  <pageSetup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tabColor theme="0"/>
  </sheetPr>
  <dimension ref="A1:B2"/>
  <sheetViews>
    <sheetView zoomScalePageLayoutView="0" workbookViewId="0" topLeftCell="A1">
      <selection activeCell="A2" sqref="A2:B2"/>
    </sheetView>
  </sheetViews>
  <sheetFormatPr defaultColWidth="11.00390625" defaultRowHeight="15"/>
  <sheetData>
    <row r="1" ht="15.75">
      <c r="A1" t="s">
        <v>270</v>
      </c>
    </row>
    <row r="2" spans="1:2" ht="21" thickBot="1">
      <c r="A2" s="233" t="s">
        <v>251</v>
      </c>
      <c r="B2" s="235">
        <v>1</v>
      </c>
    </row>
    <row r="3" ht="16.5" thickTop="1"/>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Hoja15">
    <tabColor theme="0"/>
  </sheetPr>
  <dimension ref="A2:M39"/>
  <sheetViews>
    <sheetView showGridLines="0" showZeros="0" view="pageBreakPreview" zoomScale="75" zoomScaleSheetLayoutView="75" zoomScalePageLayoutView="75" workbookViewId="0" topLeftCell="A1">
      <selection activeCell="K25" sqref="K25"/>
    </sheetView>
  </sheetViews>
  <sheetFormatPr defaultColWidth="11.00390625" defaultRowHeight="15"/>
  <cols>
    <col min="1" max="1" width="8.00390625" style="0" customWidth="1"/>
    <col min="2" max="2" width="19.00390625" style="0" customWidth="1"/>
    <col min="3" max="3" width="12.50390625" style="0" customWidth="1"/>
    <col min="6" max="6" width="16.875" style="0" customWidth="1"/>
    <col min="7" max="7" width="13.375" style="0" customWidth="1"/>
    <col min="9" max="9" width="12.00390625" style="0" customWidth="1"/>
    <col min="10" max="10" width="13.125" style="0" bestFit="1" customWidth="1"/>
    <col min="11" max="11" width="26.00390625" style="0" customWidth="1"/>
    <col min="12" max="12" width="11.00390625" style="0" hidden="1" customWidth="1"/>
    <col min="13" max="13" width="0" style="0" hidden="1" customWidth="1"/>
  </cols>
  <sheetData>
    <row r="1" ht="102.75" customHeight="1"/>
    <row r="2" spans="1:13" s="114" customFormat="1" ht="33" customHeight="1">
      <c r="A2" s="362" t="s">
        <v>86</v>
      </c>
      <c r="B2" s="362"/>
      <c r="C2" s="375"/>
      <c r="D2" s="375"/>
      <c r="E2" s="375"/>
      <c r="F2" s="375"/>
      <c r="G2" s="375"/>
      <c r="H2" s="375"/>
      <c r="I2" s="375"/>
      <c r="J2" s="375"/>
      <c r="K2" s="375"/>
      <c r="L2"/>
      <c r="M2" s="228" t="s">
        <v>262</v>
      </c>
    </row>
    <row r="3" spans="1:13" s="114" customFormat="1" ht="41.25" customHeight="1">
      <c r="A3" s="362" t="s">
        <v>87</v>
      </c>
      <c r="B3" s="362"/>
      <c r="C3" s="363"/>
      <c r="D3" s="364"/>
      <c r="E3" s="364"/>
      <c r="F3" s="365"/>
      <c r="G3" s="366" t="s">
        <v>263</v>
      </c>
      <c r="H3" s="367"/>
      <c r="I3" s="367"/>
      <c r="J3" s="373"/>
      <c r="K3" s="374"/>
      <c r="M3" s="114" t="s">
        <v>121</v>
      </c>
    </row>
    <row r="4" spans="1:13" s="114" customFormat="1" ht="34.5" customHeight="1">
      <c r="A4" s="383" t="s">
        <v>103</v>
      </c>
      <c r="B4" s="383"/>
      <c r="C4" s="383"/>
      <c r="D4" s="383"/>
      <c r="E4" s="383"/>
      <c r="F4" s="229"/>
      <c r="G4" s="367">
        <f>IF(F4=$M$3,"Código de la Autorización Ambiental integrada","")</f>
      </c>
      <c r="H4" s="367"/>
      <c r="I4" s="367"/>
      <c r="J4" s="367"/>
      <c r="K4" s="230"/>
      <c r="M4" s="114" t="s">
        <v>122</v>
      </c>
    </row>
    <row r="5" spans="1:11" ht="38.25" customHeight="1" thickBot="1">
      <c r="A5" s="161"/>
      <c r="B5" s="231" t="s">
        <v>83</v>
      </c>
      <c r="C5" s="232"/>
      <c r="D5" s="161"/>
      <c r="E5" s="161"/>
      <c r="F5" s="161"/>
      <c r="G5" s="161"/>
      <c r="H5" s="161"/>
      <c r="I5" s="234" t="s">
        <v>250</v>
      </c>
      <c r="J5" s="376"/>
      <c r="K5" s="377"/>
    </row>
    <row r="6" spans="1:11" s="109" customFormat="1" ht="18.75" customHeight="1" thickTop="1">
      <c r="A6" s="358" t="s">
        <v>84</v>
      </c>
      <c r="B6" s="358"/>
      <c r="C6" s="371">
        <v>4</v>
      </c>
      <c r="D6" s="357" t="str">
        <f>INSTRUCCIONES!C6</f>
        <v>Limpieza de superficies utilizando compuestos especificados en el apartado 1 del artículo 5 (&gt;1)</v>
      </c>
      <c r="E6" s="357"/>
      <c r="F6" s="357"/>
      <c r="G6" s="357"/>
      <c r="H6" s="357"/>
      <c r="I6" s="357"/>
      <c r="J6" s="357"/>
      <c r="K6" s="357"/>
    </row>
    <row r="7" spans="1:12" s="109" customFormat="1" ht="33.75" customHeight="1">
      <c r="A7" s="358"/>
      <c r="B7" s="358"/>
      <c r="C7" s="372"/>
      <c r="D7" s="357"/>
      <c r="E7" s="357"/>
      <c r="F7" s="357"/>
      <c r="G7" s="357"/>
      <c r="H7" s="357"/>
      <c r="I7" s="357"/>
      <c r="J7" s="357"/>
      <c r="K7" s="357"/>
      <c r="L7" s="109">
        <v>1000</v>
      </c>
    </row>
    <row r="8" spans="1:12" s="109" customFormat="1" ht="19.5">
      <c r="A8" s="121"/>
      <c r="B8" s="118"/>
      <c r="C8" s="121"/>
      <c r="D8" s="121"/>
      <c r="E8" s="121"/>
      <c r="F8" s="121"/>
      <c r="G8" s="121"/>
      <c r="H8" s="121"/>
      <c r="I8" s="123"/>
      <c r="J8" s="123"/>
      <c r="K8" s="123"/>
      <c r="L8" s="109">
        <v>5000</v>
      </c>
    </row>
    <row r="9" spans="1:11" s="109" customFormat="1" ht="19.5">
      <c r="A9" s="121"/>
      <c r="B9" s="27" t="s">
        <v>85</v>
      </c>
      <c r="C9" s="118"/>
      <c r="D9" s="118"/>
      <c r="E9" s="118"/>
      <c r="F9" s="118"/>
      <c r="G9" s="118"/>
      <c r="H9" s="27"/>
      <c r="I9" s="121"/>
      <c r="J9" s="121"/>
      <c r="K9" s="130" t="s">
        <v>25</v>
      </c>
    </row>
    <row r="10" spans="1:11" s="109" customFormat="1" ht="17.25" customHeight="1">
      <c r="A10" s="121"/>
      <c r="B10" s="118"/>
      <c r="C10" s="128"/>
      <c r="D10" s="121"/>
      <c r="E10" s="121"/>
      <c r="F10" s="121"/>
      <c r="G10" s="118"/>
      <c r="H10" s="27"/>
      <c r="I10" s="121"/>
      <c r="J10" s="121"/>
      <c r="K10" s="131" t="s">
        <v>24</v>
      </c>
    </row>
    <row r="11" spans="1:11" s="109" customFormat="1" ht="19.5" customHeight="1">
      <c r="A11" s="121"/>
      <c r="B11" s="121"/>
      <c r="C11" s="359"/>
      <c r="D11" s="360"/>
      <c r="E11" s="360"/>
      <c r="F11" s="360"/>
      <c r="G11" s="360"/>
      <c r="H11" s="360"/>
      <c r="I11" s="360"/>
      <c r="J11" s="361"/>
      <c r="K11" s="129"/>
    </row>
    <row r="12" spans="1:11" s="109" customFormat="1" ht="19.5" customHeight="1">
      <c r="A12" s="121"/>
      <c r="B12" s="121"/>
      <c r="C12" s="359"/>
      <c r="D12" s="360"/>
      <c r="E12" s="360"/>
      <c r="F12" s="360"/>
      <c r="G12" s="360"/>
      <c r="H12" s="360"/>
      <c r="I12" s="360"/>
      <c r="J12" s="361"/>
      <c r="K12" s="129"/>
    </row>
    <row r="13" spans="1:11" s="109" customFormat="1" ht="20.25" customHeight="1" thickBot="1">
      <c r="A13" s="122"/>
      <c r="B13" s="124"/>
      <c r="C13" s="124"/>
      <c r="D13" s="124"/>
      <c r="E13" s="124"/>
      <c r="F13" s="122"/>
      <c r="G13" s="122"/>
      <c r="H13" s="122"/>
      <c r="I13" s="122"/>
      <c r="J13" s="122"/>
      <c r="K13" s="122"/>
    </row>
    <row r="14" spans="4:5" ht="19.5" customHeight="1">
      <c r="D14" s="23" t="s">
        <v>104</v>
      </c>
      <c r="E14" s="50"/>
    </row>
    <row r="15" spans="1:5" s="109" customFormat="1" ht="44.25" customHeight="1">
      <c r="A15" s="368" t="s">
        <v>68</v>
      </c>
      <c r="B15" s="343" t="s">
        <v>264</v>
      </c>
      <c r="C15" s="344"/>
      <c r="D15" s="218">
        <f>'I1'!N3</f>
        <v>0</v>
      </c>
      <c r="E15" s="117"/>
    </row>
    <row r="16" spans="1:5" s="109" customFormat="1" ht="19.5">
      <c r="A16" s="369"/>
      <c r="B16" s="236" t="s">
        <v>265</v>
      </c>
      <c r="C16" s="269">
        <f>'I1'!N8</f>
        <v>0</v>
      </c>
      <c r="D16" s="218"/>
      <c r="E16" s="117"/>
    </row>
    <row r="17" spans="1:5" s="109" customFormat="1" ht="31.5">
      <c r="A17" s="369"/>
      <c r="B17" s="236" t="s">
        <v>281</v>
      </c>
      <c r="C17" s="269">
        <f>'I1'!N40</f>
        <v>0</v>
      </c>
      <c r="D17" s="218"/>
      <c r="E17" s="117"/>
    </row>
    <row r="18" spans="1:5" s="109" customFormat="1" ht="19.5">
      <c r="A18" s="370"/>
      <c r="B18" s="236" t="s">
        <v>246</v>
      </c>
      <c r="C18" s="269">
        <f>'I1'!N56</f>
        <v>0</v>
      </c>
      <c r="D18" s="218"/>
      <c r="E18" s="117"/>
    </row>
    <row r="19" spans="1:11" s="109" customFormat="1" ht="44.25" customHeight="1">
      <c r="A19" s="237" t="s">
        <v>36</v>
      </c>
      <c r="B19" s="343" t="s">
        <v>37</v>
      </c>
      <c r="C19" s="344"/>
      <c r="D19" s="218">
        <f>'I2'!M3</f>
        <v>0</v>
      </c>
      <c r="E19" s="118"/>
      <c r="F19" s="348" t="s">
        <v>73</v>
      </c>
      <c r="G19" s="349"/>
      <c r="H19" s="345" t="s">
        <v>74</v>
      </c>
      <c r="I19" s="346"/>
      <c r="J19" s="347"/>
      <c r="K19" s="267">
        <f>D15+D19</f>
        <v>0</v>
      </c>
    </row>
    <row r="20" spans="1:11" s="109" customFormat="1" ht="36" customHeight="1">
      <c r="A20" s="368" t="s">
        <v>38</v>
      </c>
      <c r="B20" s="343" t="s">
        <v>39</v>
      </c>
      <c r="C20" s="344"/>
      <c r="D20" s="218">
        <f>'O1'!T4</f>
        <v>0</v>
      </c>
      <c r="E20" s="119"/>
      <c r="F20" s="348" t="s">
        <v>75</v>
      </c>
      <c r="G20" s="349"/>
      <c r="H20" s="345" t="s">
        <v>76</v>
      </c>
      <c r="I20" s="346"/>
      <c r="J20" s="347"/>
      <c r="K20" s="267">
        <f>D15-D27</f>
        <v>0</v>
      </c>
    </row>
    <row r="21" spans="1:11" s="109" customFormat="1" ht="26.25" customHeight="1">
      <c r="A21" s="369"/>
      <c r="B21" s="236" t="s">
        <v>265</v>
      </c>
      <c r="C21" s="269"/>
      <c r="D21" s="218"/>
      <c r="E21" s="119"/>
      <c r="F21" s="348" t="s">
        <v>46</v>
      </c>
      <c r="G21" s="349"/>
      <c r="H21" s="345" t="s">
        <v>77</v>
      </c>
      <c r="I21" s="346"/>
      <c r="J21" s="347"/>
      <c r="K21" s="268">
        <f>D15-D20-D24-D25-D26-D27</f>
        <v>0</v>
      </c>
    </row>
    <row r="22" spans="1:11" s="109" customFormat="1" ht="36.75" customHeight="1">
      <c r="A22" s="369"/>
      <c r="B22" s="236" t="s">
        <v>281</v>
      </c>
      <c r="C22" s="269">
        <f>'O1'!T27</f>
        <v>0</v>
      </c>
      <c r="D22" s="218"/>
      <c r="E22" s="119"/>
      <c r="F22" s="348" t="s">
        <v>69</v>
      </c>
      <c r="G22" s="349"/>
      <c r="H22" s="350" t="s">
        <v>72</v>
      </c>
      <c r="I22" s="350"/>
      <c r="J22" s="350"/>
      <c r="K22" s="125">
        <f>IF(D15+D19&gt;0,K21/(D15+D19),0)</f>
        <v>0</v>
      </c>
    </row>
    <row r="23" spans="1:11" s="109" customFormat="1" ht="28.5" customHeight="1">
      <c r="A23" s="370"/>
      <c r="B23" s="236" t="s">
        <v>246</v>
      </c>
      <c r="C23" s="269">
        <f>'O1'!T51</f>
        <v>0</v>
      </c>
      <c r="D23" s="218"/>
      <c r="E23" s="119"/>
      <c r="F23" s="348" t="s">
        <v>70</v>
      </c>
      <c r="G23" s="349"/>
      <c r="H23" s="350" t="s">
        <v>71</v>
      </c>
      <c r="I23" s="350"/>
      <c r="J23" s="350"/>
      <c r="K23" s="116">
        <f>K21+D20</f>
        <v>0</v>
      </c>
    </row>
    <row r="24" spans="1:5" s="109" customFormat="1" ht="44.25" customHeight="1">
      <c r="A24" s="237" t="s">
        <v>40</v>
      </c>
      <c r="B24" s="343" t="s">
        <v>266</v>
      </c>
      <c r="C24" s="344"/>
      <c r="D24" s="218">
        <f>'O5'!L3</f>
        <v>0</v>
      </c>
      <c r="E24" s="118"/>
    </row>
    <row r="25" spans="1:5" s="109" customFormat="1" ht="44.25" customHeight="1" thickBot="1">
      <c r="A25" s="237" t="s">
        <v>41</v>
      </c>
      <c r="B25" s="343" t="s">
        <v>42</v>
      </c>
      <c r="C25" s="344"/>
      <c r="D25" s="218">
        <f>'O6'!I3</f>
        <v>0</v>
      </c>
      <c r="E25" s="118"/>
    </row>
    <row r="26" spans="1:11" s="109" customFormat="1" ht="44.25" customHeight="1">
      <c r="A26" s="237" t="s">
        <v>43</v>
      </c>
      <c r="B26" s="343" t="s">
        <v>267</v>
      </c>
      <c r="C26" s="344"/>
      <c r="D26" s="218">
        <f>'O7'!K4</f>
        <v>0</v>
      </c>
      <c r="E26" s="118"/>
      <c r="G26" s="351" t="s">
        <v>51</v>
      </c>
      <c r="H26" s="352"/>
      <c r="I26" s="352"/>
      <c r="J26" s="352"/>
      <c r="K26" s="353"/>
    </row>
    <row r="27" spans="1:11" s="109" customFormat="1" ht="44.25" customHeight="1">
      <c r="A27" s="237" t="s">
        <v>44</v>
      </c>
      <c r="B27" s="343" t="s">
        <v>45</v>
      </c>
      <c r="C27" s="344"/>
      <c r="D27" s="218">
        <f>'O8'!L3</f>
        <v>0</v>
      </c>
      <c r="E27" s="118"/>
      <c r="G27" s="174" t="str">
        <f>IF(K20&lt;L7,"No se supera el umbral de consumo para esta actividad",0)</f>
        <v>No se supera el umbral de consumo para esta actividad</v>
      </c>
      <c r="H27" s="175"/>
      <c r="I27" s="175"/>
      <c r="J27" s="175"/>
      <c r="K27" s="176"/>
    </row>
    <row r="28" spans="1:11" s="109" customFormat="1" ht="44.25" customHeight="1">
      <c r="A28" s="132"/>
      <c r="B28" s="178"/>
      <c r="C28" s="178"/>
      <c r="D28" s="117"/>
      <c r="G28" s="174" t="str">
        <f>IF(K20=0,"No se han introducido datos de consumo","")</f>
        <v>No se han introducido datos de consumo</v>
      </c>
      <c r="H28" s="175"/>
      <c r="I28" s="175"/>
      <c r="J28" s="175"/>
      <c r="K28" s="176"/>
    </row>
    <row r="29" spans="1:11" s="109" customFormat="1" ht="44.25" customHeight="1">
      <c r="A29" s="132"/>
      <c r="B29" s="178"/>
      <c r="C29" s="178"/>
      <c r="D29" s="117"/>
      <c r="G29" s="354">
        <f>IF(C16&gt;2000,"Debe realizar un Plan de Gestión de Disolventes para la actividad 5-Otra Limpieza de superficies(&gt;2)",0)</f>
        <v>0</v>
      </c>
      <c r="H29" s="355"/>
      <c r="I29" s="355"/>
      <c r="J29" s="355"/>
      <c r="K29" s="356"/>
    </row>
    <row r="30" spans="5:11" s="109" customFormat="1" ht="44.25" customHeight="1">
      <c r="E30" s="118"/>
      <c r="G30" s="272" t="s">
        <v>52</v>
      </c>
      <c r="H30" s="121"/>
      <c r="I30" s="264">
        <f>IF(D20&gt;0,IF(SUM('O1'!W29:W65)&gt;=1,"NO","SI"),"")</f>
      </c>
      <c r="J30" s="121" t="str">
        <f>IF(D20=0,"No hay datos de emisiones canalizadas","")</f>
        <v>No hay datos de emisiones canalizadas</v>
      </c>
      <c r="K30" s="177"/>
    </row>
    <row r="31" spans="1:11" s="109" customFormat="1" ht="45.75" customHeight="1" thickBot="1">
      <c r="A31" s="274" t="s">
        <v>109</v>
      </c>
      <c r="B31" s="270"/>
      <c r="C31" s="271">
        <f>IF(K20&gt;L8,0.1,0.15)</f>
        <v>0.15</v>
      </c>
      <c r="D31" s="109" t="s">
        <v>248</v>
      </c>
      <c r="E31" s="118"/>
      <c r="G31" s="273" t="s">
        <v>53</v>
      </c>
      <c r="H31" s="122"/>
      <c r="I31" s="265">
        <f>IF(K22&gt;0,IF(K22&gt;C31,"NO","SI"),"")</f>
      </c>
      <c r="J31" s="341" t="str">
        <f>IF(K21=0,"no hay datos",IF(K22&lt;0,"error datos, las emisiones difusas no pueden ser negativas",""))</f>
        <v>no hay datos</v>
      </c>
      <c r="K31" s="342"/>
    </row>
    <row r="32" spans="1:11" s="120" customFormat="1" ht="20.25" thickBot="1">
      <c r="A32" s="255"/>
      <c r="B32" s="255"/>
      <c r="C32" s="256"/>
      <c r="D32" s="124"/>
      <c r="E32" s="124"/>
      <c r="F32" s="124"/>
      <c r="G32" s="257"/>
      <c r="H32" s="124"/>
      <c r="I32" s="258"/>
      <c r="J32" s="124"/>
      <c r="K32" s="124"/>
    </row>
    <row r="33" spans="1:11" s="109" customFormat="1" ht="37.5" customHeight="1">
      <c r="A33" s="128" t="s">
        <v>124</v>
      </c>
      <c r="B33" s="128"/>
      <c r="C33" s="118"/>
      <c r="D33" s="118"/>
      <c r="E33" s="118"/>
      <c r="F33" s="121"/>
      <c r="G33" s="128"/>
      <c r="H33" s="121"/>
      <c r="I33" s="27"/>
      <c r="J33" s="121"/>
      <c r="K33" s="254"/>
    </row>
    <row r="34" spans="1:11" s="109" customFormat="1" ht="37.5" customHeight="1">
      <c r="A34" s="126"/>
      <c r="B34" s="118" t="s">
        <v>125</v>
      </c>
      <c r="C34" s="359"/>
      <c r="D34" s="360"/>
      <c r="E34" s="360"/>
      <c r="F34" s="360"/>
      <c r="G34" s="360"/>
      <c r="H34" s="360"/>
      <c r="I34" s="360"/>
      <c r="J34" s="360"/>
      <c r="K34" s="361"/>
    </row>
    <row r="35" spans="1:11" s="120" customFormat="1" ht="37.5" customHeight="1" thickBot="1">
      <c r="A35" s="238"/>
      <c r="B35" s="124" t="s">
        <v>126</v>
      </c>
      <c r="C35" s="381"/>
      <c r="D35" s="382"/>
      <c r="E35" s="238"/>
      <c r="F35" s="124"/>
      <c r="G35" s="124" t="s">
        <v>127</v>
      </c>
      <c r="H35" s="240"/>
      <c r="I35" s="262"/>
      <c r="J35" s="262"/>
      <c r="K35" s="263"/>
    </row>
    <row r="36" spans="1:11" ht="37.5" customHeight="1" thickBot="1">
      <c r="A36" s="261" t="s">
        <v>268</v>
      </c>
      <c r="B36" s="239"/>
      <c r="C36" s="259"/>
      <c r="D36" s="260"/>
      <c r="E36" s="262"/>
      <c r="F36" s="262"/>
      <c r="G36" s="260"/>
      <c r="H36" s="262"/>
      <c r="I36" s="262"/>
      <c r="J36" s="262"/>
      <c r="K36" s="263"/>
    </row>
    <row r="37" spans="1:11" ht="37.5" customHeight="1">
      <c r="A37" s="378" t="s">
        <v>110</v>
      </c>
      <c r="B37" s="379"/>
      <c r="C37" s="379"/>
      <c r="D37" s="379"/>
      <c r="E37" s="379"/>
      <c r="F37" s="379"/>
      <c r="G37" s="379"/>
      <c r="H37" s="379"/>
      <c r="I37" s="379"/>
      <c r="J37" s="379"/>
      <c r="K37" s="380"/>
    </row>
    <row r="38" spans="1:11" ht="37.5" customHeight="1">
      <c r="A38" s="241" t="s">
        <v>3</v>
      </c>
      <c r="B38" s="242"/>
      <c r="C38" s="243"/>
      <c r="D38" s="244"/>
      <c r="E38" s="244"/>
      <c r="F38" s="179"/>
      <c r="G38" s="245" t="s">
        <v>269</v>
      </c>
      <c r="H38" s="246"/>
      <c r="I38" s="247"/>
      <c r="J38" s="247"/>
      <c r="K38" s="248"/>
    </row>
    <row r="39" spans="1:11" ht="37.5" customHeight="1">
      <c r="A39" s="249"/>
      <c r="B39" s="250"/>
      <c r="C39" s="250"/>
      <c r="D39" s="250"/>
      <c r="E39" s="250"/>
      <c r="F39" s="250"/>
      <c r="G39" s="250"/>
      <c r="H39" s="251"/>
      <c r="I39" s="252"/>
      <c r="J39" s="252"/>
      <c r="K39" s="253"/>
    </row>
  </sheetData>
  <sheetProtection/>
  <mergeCells count="39">
    <mergeCell ref="J3:K3"/>
    <mergeCell ref="C2:K2"/>
    <mergeCell ref="J5:K5"/>
    <mergeCell ref="A37:K37"/>
    <mergeCell ref="C34:K34"/>
    <mergeCell ref="C35:D35"/>
    <mergeCell ref="C11:J11"/>
    <mergeCell ref="A4:E4"/>
    <mergeCell ref="G4:J4"/>
    <mergeCell ref="B24:C24"/>
    <mergeCell ref="F23:G23"/>
    <mergeCell ref="B20:C20"/>
    <mergeCell ref="A2:B2"/>
    <mergeCell ref="A3:B3"/>
    <mergeCell ref="C3:F3"/>
    <mergeCell ref="G3:I3"/>
    <mergeCell ref="H21:J21"/>
    <mergeCell ref="A15:A18"/>
    <mergeCell ref="A20:A23"/>
    <mergeCell ref="C6:C7"/>
    <mergeCell ref="D6:K7"/>
    <mergeCell ref="B15:C15"/>
    <mergeCell ref="H19:J19"/>
    <mergeCell ref="H22:J22"/>
    <mergeCell ref="A6:B7"/>
    <mergeCell ref="F22:G22"/>
    <mergeCell ref="F21:G21"/>
    <mergeCell ref="F20:G20"/>
    <mergeCell ref="C12:J12"/>
    <mergeCell ref="J31:K31"/>
    <mergeCell ref="B19:C19"/>
    <mergeCell ref="B25:C25"/>
    <mergeCell ref="B26:C26"/>
    <mergeCell ref="H20:J20"/>
    <mergeCell ref="F19:G19"/>
    <mergeCell ref="B27:C27"/>
    <mergeCell ref="H23:J23"/>
    <mergeCell ref="G26:K26"/>
    <mergeCell ref="G29:K29"/>
  </mergeCells>
  <conditionalFormatting sqref="I30 K28">
    <cfRule type="expression" priority="3" dxfId="1" stopIfTrue="1">
      <formula>"NO"</formula>
    </cfRule>
  </conditionalFormatting>
  <conditionalFormatting sqref="K4">
    <cfRule type="expression" priority="1" dxfId="16" stopIfTrue="1">
      <formula>$F$4="SÍ"</formula>
    </cfRule>
  </conditionalFormatting>
  <dataValidations count="1">
    <dataValidation type="list" allowBlank="1" showInputMessage="1" showErrorMessage="1" sqref="F4">
      <formula1>$M$3:$M$5</formula1>
    </dataValidation>
  </dataValidations>
  <printOptions/>
  <pageMargins left="0.75" right="0.75" top="1" bottom="1" header="0" footer="0"/>
  <pageSetup horizontalDpi="600" verticalDpi="600" orientation="portrait" paperSize="9" scale="48" r:id="rId4"/>
  <drawing r:id="rId3"/>
  <legacyDrawing r:id="rId2"/>
</worksheet>
</file>

<file path=xl/worksheets/sheet13.xml><?xml version="1.0" encoding="utf-8"?>
<worksheet xmlns="http://schemas.openxmlformats.org/spreadsheetml/2006/main" xmlns:r="http://schemas.openxmlformats.org/officeDocument/2006/relationships">
  <sheetPr>
    <tabColor theme="0"/>
  </sheetPr>
  <dimension ref="A1:C57"/>
  <sheetViews>
    <sheetView zoomScalePageLayoutView="0" workbookViewId="0" topLeftCell="A29">
      <selection activeCell="B44" sqref="B44"/>
    </sheetView>
  </sheetViews>
  <sheetFormatPr defaultColWidth="11.00390625" defaultRowHeight="15"/>
  <cols>
    <col min="1" max="1" width="36.25390625" style="0" bestFit="1" customWidth="1"/>
    <col min="2" max="2" width="22.625" style="0" bestFit="1" customWidth="1"/>
  </cols>
  <sheetData>
    <row r="1" ht="15.75">
      <c r="A1" t="s">
        <v>132</v>
      </c>
    </row>
    <row r="2" ht="15.75">
      <c r="A2" t="s">
        <v>133</v>
      </c>
    </row>
    <row r="3" ht="15.75">
      <c r="A3" t="s">
        <v>134</v>
      </c>
    </row>
    <row r="4" spans="1:3" ht="15.75">
      <c r="A4" t="s">
        <v>135</v>
      </c>
      <c r="B4">
        <f>PGD!K5</f>
        <v>0</v>
      </c>
      <c r="C4" t="s">
        <v>136</v>
      </c>
    </row>
    <row r="5" spans="1:3" ht="15.75">
      <c r="A5" t="s">
        <v>137</v>
      </c>
      <c r="B5" s="141">
        <f>'[1]PGD'!H4</f>
        <v>1</v>
      </c>
      <c r="C5" t="s">
        <v>138</v>
      </c>
    </row>
    <row r="6" spans="1:3" ht="15.75">
      <c r="A6" t="s">
        <v>139</v>
      </c>
      <c r="B6" s="141">
        <f>'[1]PGD'!C4</f>
        <v>2012</v>
      </c>
      <c r="C6" t="s">
        <v>140</v>
      </c>
    </row>
    <row r="7" spans="1:3" ht="15.75">
      <c r="A7" t="s">
        <v>141</v>
      </c>
      <c r="B7" s="141">
        <f>'[1]PGD'!D15</f>
        <v>2075</v>
      </c>
      <c r="C7" t="s">
        <v>142</v>
      </c>
    </row>
    <row r="8" spans="1:3" ht="15.75">
      <c r="A8" t="s">
        <v>143</v>
      </c>
      <c r="B8" s="141">
        <f>'[1]PGD'!C17</f>
        <v>0</v>
      </c>
      <c r="C8" t="s">
        <v>144</v>
      </c>
    </row>
    <row r="9" spans="1:3" ht="15.75">
      <c r="A9" t="s">
        <v>145</v>
      </c>
      <c r="B9" s="141">
        <f>'[1]PGD'!C18</f>
        <v>2075</v>
      </c>
      <c r="C9" t="s">
        <v>146</v>
      </c>
    </row>
    <row r="10" spans="1:3" ht="15.75">
      <c r="A10" t="s">
        <v>147</v>
      </c>
      <c r="B10" s="141">
        <f>'[1]PGD'!D19</f>
        <v>0</v>
      </c>
      <c r="C10" t="s">
        <v>148</v>
      </c>
    </row>
    <row r="11" spans="1:3" ht="15.75">
      <c r="A11" t="s">
        <v>149</v>
      </c>
      <c r="B11" s="142">
        <f>'[1]PGD'!D20</f>
        <v>54.806666666666665</v>
      </c>
      <c r="C11" t="s">
        <v>150</v>
      </c>
    </row>
    <row r="12" spans="1:3" ht="15.75">
      <c r="A12" t="s">
        <v>151</v>
      </c>
      <c r="B12" s="141">
        <f>'[1]PGD'!C22</f>
        <v>3.125</v>
      </c>
      <c r="C12" t="s">
        <v>152</v>
      </c>
    </row>
    <row r="13" spans="1:3" ht="15.75">
      <c r="A13" t="s">
        <v>153</v>
      </c>
      <c r="B13" s="141">
        <f>'[1]PGD'!C23</f>
        <v>3.765</v>
      </c>
      <c r="C13" t="s">
        <v>154</v>
      </c>
    </row>
    <row r="14" spans="1:3" ht="15.75">
      <c r="A14" t="s">
        <v>155</v>
      </c>
      <c r="B14" s="141">
        <f>'[1]PGD'!D24</f>
        <v>0</v>
      </c>
      <c r="C14" t="s">
        <v>156</v>
      </c>
    </row>
    <row r="15" spans="1:3" ht="15.75">
      <c r="A15" t="s">
        <v>157</v>
      </c>
      <c r="B15" s="141">
        <f>'[1]PGD'!D25</f>
        <v>0</v>
      </c>
      <c r="C15" t="s">
        <v>158</v>
      </c>
    </row>
    <row r="16" spans="1:3" ht="15.75">
      <c r="A16" t="s">
        <v>159</v>
      </c>
      <c r="B16" s="141">
        <f>'[1]PGD'!D26</f>
        <v>0</v>
      </c>
      <c r="C16" t="s">
        <v>160</v>
      </c>
    </row>
    <row r="17" spans="1:3" ht="15.75">
      <c r="A17" t="s">
        <v>161</v>
      </c>
      <c r="B17" s="141">
        <f>'[1]PGD'!D27</f>
        <v>0</v>
      </c>
      <c r="C17" t="s">
        <v>162</v>
      </c>
    </row>
    <row r="18" spans="1:3" ht="15.75">
      <c r="A18" t="s">
        <v>163</v>
      </c>
      <c r="B18" s="141">
        <f>'[1]PGD'!K20</f>
        <v>2075</v>
      </c>
      <c r="C18" t="s">
        <v>164</v>
      </c>
    </row>
    <row r="19" spans="1:3" ht="15.75">
      <c r="A19" t="s">
        <v>165</v>
      </c>
      <c r="B19" s="142">
        <f>'[1]PGD'!K21</f>
        <v>2020.1933333333334</v>
      </c>
      <c r="C19" t="s">
        <v>166</v>
      </c>
    </row>
    <row r="20" spans="1:3" ht="15.75">
      <c r="A20" t="s">
        <v>167</v>
      </c>
      <c r="B20" s="142">
        <f>'[1]PGD'!K19</f>
        <v>2075</v>
      </c>
      <c r="C20" t="s">
        <v>168</v>
      </c>
    </row>
    <row r="21" spans="1:3" ht="15.75">
      <c r="A21" s="15" t="s">
        <v>169</v>
      </c>
      <c r="C21" t="s">
        <v>170</v>
      </c>
    </row>
    <row r="22" spans="1:3" ht="15.75">
      <c r="A22" s="15" t="s">
        <v>171</v>
      </c>
      <c r="C22" t="s">
        <v>172</v>
      </c>
    </row>
    <row r="23" spans="1:3" ht="15.75">
      <c r="A23" s="15" t="s">
        <v>173</v>
      </c>
      <c r="C23" t="s">
        <v>174</v>
      </c>
    </row>
    <row r="24" spans="1:3" ht="15.75">
      <c r="A24" t="s">
        <v>175</v>
      </c>
      <c r="B24" t="str">
        <f>IF(EXACT(K28,"NO"),"DR","ET")</f>
        <v>ET</v>
      </c>
      <c r="C24" t="s">
        <v>176</v>
      </c>
    </row>
    <row r="25" spans="1:3" ht="15.75">
      <c r="A25" s="143" t="s">
        <v>177</v>
      </c>
      <c r="B25" s="143" t="s">
        <v>178</v>
      </c>
      <c r="C25" s="143" t="s">
        <v>179</v>
      </c>
    </row>
    <row r="26" spans="1:3" ht="15.75">
      <c r="A26" s="143" t="s">
        <v>180</v>
      </c>
      <c r="B26" s="143" t="s">
        <v>181</v>
      </c>
      <c r="C26" s="143" t="s">
        <v>182</v>
      </c>
    </row>
    <row r="27" spans="1:3" ht="15.75">
      <c r="A27" s="143" t="s">
        <v>183</v>
      </c>
      <c r="B27" s="143"/>
      <c r="C27" s="143" t="s">
        <v>184</v>
      </c>
    </row>
    <row r="28" spans="1:3" ht="15.75">
      <c r="A28" s="143" t="s">
        <v>185</v>
      </c>
      <c r="B28" s="143" t="s">
        <v>181</v>
      </c>
      <c r="C28" s="143" t="s">
        <v>186</v>
      </c>
    </row>
    <row r="29" spans="1:3" ht="15.75">
      <c r="A29" s="143" t="s">
        <v>187</v>
      </c>
      <c r="B29" s="143"/>
      <c r="C29" s="143" t="s">
        <v>188</v>
      </c>
    </row>
    <row r="30" spans="1:3" ht="15.75">
      <c r="A30" t="s">
        <v>189</v>
      </c>
      <c r="C30" t="s">
        <v>190</v>
      </c>
    </row>
    <row r="31" spans="1:3" ht="15.75">
      <c r="A31" t="s">
        <v>191</v>
      </c>
      <c r="C31" t="s">
        <v>192</v>
      </c>
    </row>
    <row r="32" spans="1:3" ht="15.75">
      <c r="A32" t="s">
        <v>193</v>
      </c>
      <c r="C32" t="s">
        <v>194</v>
      </c>
    </row>
    <row r="33" spans="1:3" ht="15.75">
      <c r="A33" t="s">
        <v>195</v>
      </c>
      <c r="C33" t="s">
        <v>196</v>
      </c>
    </row>
    <row r="34" spans="1:3" ht="15.75">
      <c r="A34" s="143" t="s">
        <v>197</v>
      </c>
      <c r="B34" s="143" t="s">
        <v>198</v>
      </c>
      <c r="C34" s="143" t="s">
        <v>199</v>
      </c>
    </row>
    <row r="35" spans="1:3" ht="15.75">
      <c r="A35" s="143" t="s">
        <v>200</v>
      </c>
      <c r="B35" s="143" t="s">
        <v>201</v>
      </c>
      <c r="C35" s="143" t="s">
        <v>202</v>
      </c>
    </row>
    <row r="36" spans="1:3" ht="15.75">
      <c r="A36" s="143" t="s">
        <v>203</v>
      </c>
      <c r="B36" s="143" t="s">
        <v>181</v>
      </c>
      <c r="C36" s="143" t="s">
        <v>204</v>
      </c>
    </row>
    <row r="37" spans="1:3" ht="15.75">
      <c r="A37" s="143" t="s">
        <v>205</v>
      </c>
      <c r="B37" s="143" t="s">
        <v>178</v>
      </c>
      <c r="C37" s="143" t="s">
        <v>206</v>
      </c>
    </row>
    <row r="38" spans="1:3" ht="15.75">
      <c r="A38" s="143" t="s">
        <v>207</v>
      </c>
      <c r="B38" s="143"/>
      <c r="C38" s="143" t="s">
        <v>208</v>
      </c>
    </row>
    <row r="39" ht="15.75">
      <c r="A39" t="s">
        <v>209</v>
      </c>
    </row>
    <row r="40" ht="15.75">
      <c r="A40" t="s">
        <v>210</v>
      </c>
    </row>
    <row r="41" spans="1:3" ht="15.75">
      <c r="A41" t="s">
        <v>211</v>
      </c>
      <c r="B41" t="str">
        <f>'[1]PGD'!$F$4</f>
        <v>COV-46-10-5-4</v>
      </c>
      <c r="C41" t="s">
        <v>212</v>
      </c>
    </row>
    <row r="42" spans="1:3" ht="15.75">
      <c r="A42" t="s">
        <v>213</v>
      </c>
      <c r="B42">
        <f>'[1]PGD'!$H$4</f>
        <v>1</v>
      </c>
      <c r="C42" t="s">
        <v>214</v>
      </c>
    </row>
    <row r="43" spans="1:3" ht="15.75">
      <c r="A43" t="s">
        <v>215</v>
      </c>
      <c r="B43">
        <f>'[1]PGD'!$C$4</f>
        <v>2012</v>
      </c>
      <c r="C43" t="s">
        <v>216</v>
      </c>
    </row>
    <row r="44" spans="1:3" ht="15.75">
      <c r="A44" t="s">
        <v>217</v>
      </c>
      <c r="B44" t="e">
        <f>'[1]O1'!A9</f>
        <v>#REF!</v>
      </c>
      <c r="C44" t="s">
        <v>218</v>
      </c>
    </row>
    <row r="45" spans="1:3" ht="15.75">
      <c r="A45" t="s">
        <v>219</v>
      </c>
      <c r="B45" t="e">
        <f>SUBSTITUTE(ROUND('[1]O1'!#REF!,6),",",".")</f>
        <v>#REF!</v>
      </c>
      <c r="C45" t="s">
        <v>220</v>
      </c>
    </row>
    <row r="46" spans="1:3" ht="15.75">
      <c r="A46" t="s">
        <v>221</v>
      </c>
      <c r="B46" t="e">
        <f>SUBSTITUTE(ROUND('[1]O1'!I8,6),",",".")</f>
        <v>#REF!</v>
      </c>
      <c r="C46" t="s">
        <v>222</v>
      </c>
    </row>
    <row r="47" spans="1:3" ht="15.75">
      <c r="A47" t="s">
        <v>223</v>
      </c>
      <c r="B47" t="e">
        <f>IF('[1]O1'!#REF!="si","S",IF('[1]O1'!#REF!="NO","N",""))</f>
        <v>#REF!</v>
      </c>
      <c r="C47" t="s">
        <v>224</v>
      </c>
    </row>
    <row r="48" spans="1:3" ht="15.75">
      <c r="A48" t="s">
        <v>225</v>
      </c>
      <c r="C48" t="s">
        <v>226</v>
      </c>
    </row>
    <row r="49" spans="1:3" ht="15.75">
      <c r="A49" t="s">
        <v>227</v>
      </c>
      <c r="B49" t="e">
        <f>SUBSTITUTE(ROUND('[1]O1'!I43,6),",",".")</f>
        <v>#REF!</v>
      </c>
      <c r="C49" t="s">
        <v>228</v>
      </c>
    </row>
    <row r="50" spans="1:3" ht="15.75">
      <c r="A50" t="s">
        <v>229</v>
      </c>
      <c r="B50" t="e">
        <f>IF('[1]O1'!N43="si","S",IF('[1]O1'!N43="NO","N",""))</f>
        <v>#REF!</v>
      </c>
      <c r="C50" t="s">
        <v>230</v>
      </c>
    </row>
    <row r="51" spans="1:3" ht="15.75">
      <c r="A51" t="s">
        <v>231</v>
      </c>
      <c r="C51" t="s">
        <v>232</v>
      </c>
    </row>
    <row r="52" spans="1:3" ht="15.75">
      <c r="A52" t="s">
        <v>233</v>
      </c>
      <c r="C52" t="s">
        <v>234</v>
      </c>
    </row>
    <row r="53" spans="1:3" ht="15.75">
      <c r="A53" t="s">
        <v>235</v>
      </c>
      <c r="C53" t="s">
        <v>236</v>
      </c>
    </row>
    <row r="54" ht="15.75">
      <c r="A54" t="s">
        <v>237</v>
      </c>
    </row>
    <row r="55" ht="15.75">
      <c r="A55" t="s">
        <v>238</v>
      </c>
    </row>
    <row r="56" ht="15.75">
      <c r="A56" t="s">
        <v>239</v>
      </c>
    </row>
    <row r="57" ht="15.75">
      <c r="A57" t="s">
        <v>240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4">
    <tabColor theme="2" tint="-0.09996999800205231"/>
  </sheetPr>
  <dimension ref="A3:G37"/>
  <sheetViews>
    <sheetView showGridLines="0" view="pageBreakPreview" zoomScale="75" zoomScaleSheetLayoutView="75" zoomScalePageLayoutView="0" workbookViewId="0" topLeftCell="A1">
      <selection activeCell="F25" sqref="F25"/>
    </sheetView>
  </sheetViews>
  <sheetFormatPr defaultColWidth="11.00390625" defaultRowHeight="15"/>
  <cols>
    <col min="1" max="1" width="8.00390625" style="0" customWidth="1"/>
    <col min="3" max="3" width="12.125" style="0" customWidth="1"/>
  </cols>
  <sheetData>
    <row r="3" spans="2:6" ht="20.25" thickBot="1">
      <c r="B3" s="14" t="s">
        <v>19</v>
      </c>
      <c r="C3" s="14"/>
      <c r="D3" s="14"/>
      <c r="E3" s="15"/>
      <c r="F3" s="15"/>
    </row>
    <row r="4" spans="1:7" ht="15.75">
      <c r="A4" s="3"/>
      <c r="B4" s="4"/>
      <c r="C4" s="4"/>
      <c r="D4" s="4"/>
      <c r="E4" s="4"/>
      <c r="F4" s="4"/>
      <c r="G4" s="5"/>
    </row>
    <row r="5" spans="1:7" ht="15.75">
      <c r="A5" s="6"/>
      <c r="B5" s="2"/>
      <c r="C5" s="2"/>
      <c r="D5" s="2"/>
      <c r="E5" s="2"/>
      <c r="F5" s="2"/>
      <c r="G5" s="7"/>
    </row>
    <row r="6" spans="1:7" ht="15.75">
      <c r="A6" s="6"/>
      <c r="B6" s="2"/>
      <c r="C6" s="2"/>
      <c r="D6" s="2"/>
      <c r="E6" s="2"/>
      <c r="F6" s="2"/>
      <c r="G6" s="7"/>
    </row>
    <row r="7" spans="1:7" ht="15.75">
      <c r="A7" s="6"/>
      <c r="B7" s="2"/>
      <c r="C7" s="2"/>
      <c r="D7" s="2"/>
      <c r="E7" s="2"/>
      <c r="F7" s="2"/>
      <c r="G7" s="7"/>
    </row>
    <row r="8" spans="1:7" ht="15.75">
      <c r="A8" s="6"/>
      <c r="B8" s="2"/>
      <c r="C8" s="2"/>
      <c r="D8" s="2"/>
      <c r="E8" s="2"/>
      <c r="F8" s="2"/>
      <c r="G8" s="7"/>
    </row>
    <row r="9" spans="1:7" ht="15.75">
      <c r="A9" s="6"/>
      <c r="B9" s="2"/>
      <c r="C9" s="2"/>
      <c r="D9" s="2"/>
      <c r="E9" s="2"/>
      <c r="F9" s="2"/>
      <c r="G9" s="7"/>
    </row>
    <row r="10" spans="1:7" ht="15.75">
      <c r="A10" s="6"/>
      <c r="B10" s="2"/>
      <c r="C10" s="2"/>
      <c r="D10" s="2"/>
      <c r="E10" s="2"/>
      <c r="F10" s="2"/>
      <c r="G10" s="7"/>
    </row>
    <row r="11" spans="1:7" ht="15.75">
      <c r="A11" s="6"/>
      <c r="B11" s="2"/>
      <c r="C11" s="2"/>
      <c r="D11" s="2"/>
      <c r="E11" s="2"/>
      <c r="F11" s="2"/>
      <c r="G11" s="7"/>
    </row>
    <row r="12" spans="1:7" ht="15.75">
      <c r="A12" s="6"/>
      <c r="B12" s="2"/>
      <c r="C12" s="2"/>
      <c r="D12" s="2"/>
      <c r="E12" s="2"/>
      <c r="F12" s="2"/>
      <c r="G12" s="7"/>
    </row>
    <row r="13" spans="1:7" ht="15.75">
      <c r="A13" s="6"/>
      <c r="B13" s="2"/>
      <c r="C13" s="2"/>
      <c r="D13" s="2"/>
      <c r="E13" s="2"/>
      <c r="F13" s="2"/>
      <c r="G13" s="7"/>
    </row>
    <row r="14" spans="1:7" ht="15.75">
      <c r="A14" s="6"/>
      <c r="B14" s="2"/>
      <c r="C14" s="2"/>
      <c r="D14" s="2"/>
      <c r="E14" s="2"/>
      <c r="F14" s="2"/>
      <c r="G14" s="7"/>
    </row>
    <row r="15" spans="1:7" ht="15.75">
      <c r="A15" s="6"/>
      <c r="B15" s="2"/>
      <c r="C15" s="2"/>
      <c r="D15" s="2"/>
      <c r="E15" s="2"/>
      <c r="F15" s="2"/>
      <c r="G15" s="7"/>
    </row>
    <row r="16" spans="1:7" ht="15.75">
      <c r="A16" s="6"/>
      <c r="B16" s="2"/>
      <c r="C16" s="2"/>
      <c r="D16" s="2"/>
      <c r="E16" s="2"/>
      <c r="F16" s="2"/>
      <c r="G16" s="7"/>
    </row>
    <row r="17" spans="1:7" ht="15.75">
      <c r="A17" s="6"/>
      <c r="B17" s="2"/>
      <c r="C17" s="2"/>
      <c r="D17" s="2"/>
      <c r="E17" s="2"/>
      <c r="F17" s="2"/>
      <c r="G17" s="7"/>
    </row>
    <row r="18" spans="1:7" ht="15.75">
      <c r="A18" s="6"/>
      <c r="B18" s="2"/>
      <c r="C18" s="2"/>
      <c r="D18" s="2"/>
      <c r="E18" s="2"/>
      <c r="F18" s="2"/>
      <c r="G18" s="7"/>
    </row>
    <row r="19" spans="1:7" ht="15.75">
      <c r="A19" s="6"/>
      <c r="B19" s="2"/>
      <c r="C19" s="2"/>
      <c r="D19" s="2"/>
      <c r="E19" s="2"/>
      <c r="F19" s="2"/>
      <c r="G19" s="7"/>
    </row>
    <row r="20" spans="1:7" ht="15.75">
      <c r="A20" s="6"/>
      <c r="B20" s="2"/>
      <c r="C20" s="2"/>
      <c r="D20" s="2"/>
      <c r="E20" s="2"/>
      <c r="F20" s="2"/>
      <c r="G20" s="7"/>
    </row>
    <row r="21" spans="1:7" ht="16.5">
      <c r="A21" s="6"/>
      <c r="B21" s="10"/>
      <c r="C21" s="2"/>
      <c r="D21" s="2"/>
      <c r="E21" s="2"/>
      <c r="F21" s="2"/>
      <c r="G21" s="7"/>
    </row>
    <row r="22" spans="1:7" ht="15.75">
      <c r="A22" s="6"/>
      <c r="B22" s="2"/>
      <c r="C22" s="2"/>
      <c r="D22" s="2"/>
      <c r="E22" s="2"/>
      <c r="F22" s="2"/>
      <c r="G22" s="7"/>
    </row>
    <row r="23" spans="1:7" ht="15.75">
      <c r="A23" s="6"/>
      <c r="B23" s="2"/>
      <c r="C23" s="2"/>
      <c r="D23" s="2"/>
      <c r="E23" s="2"/>
      <c r="F23" s="2"/>
      <c r="G23" s="7"/>
    </row>
    <row r="24" spans="1:7" ht="16.5" thickBot="1">
      <c r="A24" s="8"/>
      <c r="B24" s="1"/>
      <c r="C24" s="1"/>
      <c r="D24" s="1"/>
      <c r="E24" s="1"/>
      <c r="F24" s="1"/>
      <c r="G24" s="9"/>
    </row>
    <row r="25" ht="17.25" thickBot="1">
      <c r="A25" s="12" t="s">
        <v>20</v>
      </c>
    </row>
    <row r="26" spans="1:7" ht="15.75">
      <c r="A26" s="3" t="e">
        <f>#REF!</f>
        <v>#REF!</v>
      </c>
      <c r="B26" s="4"/>
      <c r="C26" s="4"/>
      <c r="D26" s="4"/>
      <c r="E26" s="4"/>
      <c r="F26" s="4"/>
      <c r="G26" s="5"/>
    </row>
    <row r="27" spans="1:7" ht="16.5" thickBot="1">
      <c r="A27" s="8"/>
      <c r="B27" s="1"/>
      <c r="C27" s="1"/>
      <c r="D27" s="1"/>
      <c r="E27" s="1"/>
      <c r="F27" s="1"/>
      <c r="G27" s="9"/>
    </row>
    <row r="28" ht="16.5" thickBot="1"/>
    <row r="29" spans="1:7" ht="15.75">
      <c r="A29" s="3"/>
      <c r="B29" s="4"/>
      <c r="C29" s="4"/>
      <c r="D29" s="4"/>
      <c r="E29" s="4"/>
      <c r="F29" s="4"/>
      <c r="G29" s="5"/>
    </row>
    <row r="30" spans="1:7" ht="16.5" thickBot="1">
      <c r="A30" s="8"/>
      <c r="B30" s="1"/>
      <c r="C30" s="1"/>
      <c r="D30" s="1"/>
      <c r="E30" s="1"/>
      <c r="F30" s="1"/>
      <c r="G30" s="9"/>
    </row>
    <row r="33" ht="16.5">
      <c r="B33" s="12" t="s">
        <v>22</v>
      </c>
    </row>
    <row r="37" ht="16.5">
      <c r="B37" s="12"/>
    </row>
  </sheetData>
  <sheetProtection/>
  <printOptions/>
  <pageMargins left="0.75" right="0.75" top="1" bottom="1" header="0" footer="0"/>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P30"/>
  <sheetViews>
    <sheetView showGridLines="0" tabSelected="1" view="pageBreakPreview" zoomScale="70" zoomScaleNormal="50" zoomScaleSheetLayoutView="70" zoomScalePageLayoutView="0" workbookViewId="0" topLeftCell="A7">
      <selection activeCell="B15" sqref="B15:P15"/>
    </sheetView>
  </sheetViews>
  <sheetFormatPr defaultColWidth="11.00390625" defaultRowHeight="15"/>
  <cols>
    <col min="1" max="1" width="5.625" style="0" customWidth="1"/>
    <col min="2" max="2" width="6.625" style="0" customWidth="1"/>
  </cols>
  <sheetData>
    <row r="2" ht="66" customHeight="1">
      <c r="L2" s="63"/>
    </row>
    <row r="3" spans="1:12" ht="15" customHeight="1" hidden="1">
      <c r="A3" s="140"/>
      <c r="B3" s="140"/>
      <c r="C3" s="140"/>
      <c r="D3" s="140"/>
      <c r="E3" s="140"/>
      <c r="F3" s="140"/>
      <c r="G3" s="140"/>
      <c r="H3" s="140"/>
      <c r="I3" s="140"/>
      <c r="J3" s="140"/>
      <c r="K3" s="140"/>
      <c r="L3" s="140"/>
    </row>
    <row r="4" spans="1:16" ht="34.5" customHeight="1">
      <c r="A4" s="294" t="s">
        <v>82</v>
      </c>
      <c r="B4" s="294"/>
      <c r="C4" s="294"/>
      <c r="D4" s="294"/>
      <c r="E4" s="294"/>
      <c r="F4" s="294"/>
      <c r="G4" s="294"/>
      <c r="H4" s="294"/>
      <c r="I4" s="294"/>
      <c r="J4" s="294"/>
      <c r="K4" s="294"/>
      <c r="L4" s="294"/>
      <c r="M4" s="294"/>
      <c r="N4" s="294"/>
      <c r="O4" s="294"/>
      <c r="P4" s="294"/>
    </row>
    <row r="5" spans="1:16" ht="19.5" customHeight="1">
      <c r="A5" s="294"/>
      <c r="B5" s="294"/>
      <c r="C5" s="294"/>
      <c r="D5" s="294"/>
      <c r="E5" s="294"/>
      <c r="F5" s="294"/>
      <c r="G5" s="294"/>
      <c r="H5" s="294"/>
      <c r="I5" s="294"/>
      <c r="J5" s="294"/>
      <c r="K5" s="294"/>
      <c r="L5" s="294"/>
      <c r="M5" s="294"/>
      <c r="N5" s="294"/>
      <c r="O5" s="294"/>
      <c r="P5" s="294"/>
    </row>
    <row r="6" spans="1:16" ht="41.25" customHeight="1">
      <c r="A6" s="145">
        <v>4</v>
      </c>
      <c r="B6" s="145" t="s">
        <v>94</v>
      </c>
      <c r="C6" s="293" t="s">
        <v>247</v>
      </c>
      <c r="D6" s="293"/>
      <c r="E6" s="293"/>
      <c r="F6" s="293"/>
      <c r="G6" s="293"/>
      <c r="H6" s="293"/>
      <c r="I6" s="293"/>
      <c r="J6" s="293"/>
      <c r="K6" s="293"/>
      <c r="L6" s="293"/>
      <c r="M6" s="293"/>
      <c r="N6" s="293"/>
      <c r="O6" s="293"/>
      <c r="P6" s="293"/>
    </row>
    <row r="7" spans="1:12" ht="16.5" customHeight="1">
      <c r="A7" s="139"/>
      <c r="B7" s="139"/>
      <c r="C7" s="139"/>
      <c r="D7" s="139"/>
      <c r="E7" s="139"/>
      <c r="F7" s="139"/>
      <c r="G7" s="139"/>
      <c r="H7" s="139"/>
      <c r="L7" s="63"/>
    </row>
    <row r="8" spans="1:14" ht="24" customHeight="1">
      <c r="A8" s="295" t="s">
        <v>128</v>
      </c>
      <c r="B8" s="295"/>
      <c r="C8" s="295"/>
      <c r="D8" s="295"/>
      <c r="E8" s="295"/>
      <c r="F8" s="295"/>
      <c r="G8" s="295"/>
      <c r="H8" s="295"/>
      <c r="I8" s="295"/>
      <c r="J8" s="295"/>
      <c r="K8" s="295"/>
      <c r="L8" s="295"/>
      <c r="M8" s="295"/>
      <c r="N8" s="295"/>
    </row>
    <row r="9" spans="1:12" ht="15.75">
      <c r="A9" s="53"/>
      <c r="B9" s="53"/>
      <c r="C9" s="53"/>
      <c r="D9" s="53"/>
      <c r="E9" s="53"/>
      <c r="F9" s="53"/>
      <c r="G9" s="53"/>
      <c r="L9" s="63"/>
    </row>
    <row r="10" spans="1:16" ht="27" customHeight="1">
      <c r="A10" s="144" t="s">
        <v>94</v>
      </c>
      <c r="B10" s="292" t="s">
        <v>283</v>
      </c>
      <c r="C10" s="292"/>
      <c r="D10" s="292"/>
      <c r="E10" s="292"/>
      <c r="F10" s="292"/>
      <c r="G10" s="292"/>
      <c r="H10" s="292"/>
      <c r="I10" s="292"/>
      <c r="J10" s="292"/>
      <c r="K10" s="292"/>
      <c r="L10" s="292"/>
      <c r="M10" s="292"/>
      <c r="N10" s="292"/>
      <c r="O10" s="292"/>
      <c r="P10" s="292"/>
    </row>
    <row r="11" spans="1:13" ht="15.75">
      <c r="A11" s="53"/>
      <c r="B11" s="53"/>
      <c r="C11" s="53"/>
      <c r="D11" s="53"/>
      <c r="E11" s="53"/>
      <c r="F11" s="53"/>
      <c r="G11" s="53"/>
      <c r="H11" s="53"/>
      <c r="M11" s="63"/>
    </row>
    <row r="12" spans="1:16" ht="16.5" customHeight="1">
      <c r="A12" s="144" t="s">
        <v>94</v>
      </c>
      <c r="B12" s="292" t="s">
        <v>284</v>
      </c>
      <c r="C12" s="292"/>
      <c r="D12" s="292"/>
      <c r="E12" s="292"/>
      <c r="F12" s="292"/>
      <c r="G12" s="292"/>
      <c r="H12" s="292"/>
      <c r="I12" s="292"/>
      <c r="J12" s="292"/>
      <c r="K12" s="292"/>
      <c r="L12" s="292"/>
      <c r="M12" s="292"/>
      <c r="N12" s="292"/>
      <c r="O12" s="292"/>
      <c r="P12" s="292"/>
    </row>
    <row r="13" spans="1:16" ht="53.25" customHeight="1">
      <c r="A13" s="144" t="s">
        <v>94</v>
      </c>
      <c r="B13" s="292" t="s">
        <v>96</v>
      </c>
      <c r="C13" s="292"/>
      <c r="D13" s="292"/>
      <c r="E13" s="292"/>
      <c r="F13" s="292"/>
      <c r="G13" s="292"/>
      <c r="H13" s="292"/>
      <c r="I13" s="292"/>
      <c r="J13" s="292"/>
      <c r="K13" s="292"/>
      <c r="L13" s="292"/>
      <c r="M13" s="292"/>
      <c r="N13" s="292"/>
      <c r="O13" s="292"/>
      <c r="P13" s="292"/>
    </row>
    <row r="14" spans="1:16" ht="21">
      <c r="A14" s="144" t="s">
        <v>94</v>
      </c>
      <c r="B14" s="296" t="s">
        <v>241</v>
      </c>
      <c r="C14" s="296"/>
      <c r="D14" s="296"/>
      <c r="E14" s="296"/>
      <c r="F14" s="296"/>
      <c r="G14" s="296"/>
      <c r="H14" s="296"/>
      <c r="I14" s="296"/>
      <c r="J14" s="296"/>
      <c r="K14" s="296"/>
      <c r="L14" s="296"/>
      <c r="M14" s="296"/>
      <c r="N14" s="296"/>
      <c r="O14" s="296"/>
      <c r="P14" s="296"/>
    </row>
    <row r="15" spans="1:16" ht="63.75" customHeight="1">
      <c r="A15" s="144" t="s">
        <v>94</v>
      </c>
      <c r="B15" s="297" t="s">
        <v>249</v>
      </c>
      <c r="C15" s="297"/>
      <c r="D15" s="297"/>
      <c r="E15" s="297"/>
      <c r="F15" s="297"/>
      <c r="G15" s="297"/>
      <c r="H15" s="297"/>
      <c r="I15" s="297"/>
      <c r="J15" s="297"/>
      <c r="K15" s="297"/>
      <c r="L15" s="297"/>
      <c r="M15" s="297"/>
      <c r="N15" s="297"/>
      <c r="O15" s="297"/>
      <c r="P15" s="297"/>
    </row>
    <row r="16" spans="1:16" ht="33" customHeight="1">
      <c r="A16" s="144" t="s">
        <v>94</v>
      </c>
      <c r="B16" s="292" t="s">
        <v>282</v>
      </c>
      <c r="C16" s="292"/>
      <c r="D16" s="292"/>
      <c r="E16" s="292"/>
      <c r="F16" s="292"/>
      <c r="G16" s="292"/>
      <c r="H16" s="292"/>
      <c r="I16" s="292"/>
      <c r="J16" s="292"/>
      <c r="K16" s="292"/>
      <c r="L16" s="292"/>
      <c r="M16" s="292"/>
      <c r="N16" s="292"/>
      <c r="O16" s="292"/>
      <c r="P16" s="292"/>
    </row>
    <row r="17" spans="1:13" ht="21">
      <c r="A17" s="144" t="s">
        <v>94</v>
      </c>
      <c r="B17" s="292" t="s">
        <v>97</v>
      </c>
      <c r="C17" s="292"/>
      <c r="D17" s="292"/>
      <c r="E17" s="292"/>
      <c r="F17" s="292"/>
      <c r="G17" s="292"/>
      <c r="H17" s="292"/>
      <c r="I17" s="292"/>
      <c r="J17" s="292"/>
      <c r="K17" s="292"/>
      <c r="L17" s="292"/>
      <c r="M17" s="63"/>
    </row>
    <row r="18" spans="1:13" ht="21">
      <c r="A18" s="144" t="s">
        <v>94</v>
      </c>
      <c r="B18" s="110" t="s">
        <v>93</v>
      </c>
      <c r="C18" s="110"/>
      <c r="D18" s="110"/>
      <c r="E18" s="110"/>
      <c r="F18" s="110"/>
      <c r="G18" s="110"/>
      <c r="H18" s="110"/>
      <c r="I18" s="110"/>
      <c r="J18" s="110"/>
      <c r="K18" s="110"/>
      <c r="L18" s="110"/>
      <c r="M18" s="94"/>
    </row>
    <row r="19" spans="1:13" ht="15.75" customHeight="1">
      <c r="A19" s="144"/>
      <c r="B19" s="111" t="s">
        <v>94</v>
      </c>
      <c r="C19" s="292" t="s">
        <v>98</v>
      </c>
      <c r="D19" s="292"/>
      <c r="E19" s="292"/>
      <c r="F19" s="292"/>
      <c r="G19" s="292"/>
      <c r="H19" s="292"/>
      <c r="I19" s="292"/>
      <c r="J19" s="292"/>
      <c r="K19" s="292"/>
      <c r="L19" s="292"/>
      <c r="M19" s="94"/>
    </row>
    <row r="20" spans="1:13" ht="21">
      <c r="A20" s="144"/>
      <c r="B20" s="111" t="s">
        <v>94</v>
      </c>
      <c r="C20" s="110" t="s">
        <v>118</v>
      </c>
      <c r="D20" s="110"/>
      <c r="E20" s="110"/>
      <c r="F20" s="110"/>
      <c r="G20" s="110"/>
      <c r="H20" s="110"/>
      <c r="I20" s="110"/>
      <c r="J20" s="110"/>
      <c r="K20" s="110"/>
      <c r="L20" s="110"/>
      <c r="M20" s="63"/>
    </row>
    <row r="21" spans="1:13" ht="21">
      <c r="A21" s="144" t="s">
        <v>94</v>
      </c>
      <c r="B21" s="110" t="s">
        <v>116</v>
      </c>
      <c r="C21" s="110"/>
      <c r="D21" s="110"/>
      <c r="E21" s="110"/>
      <c r="F21" s="110"/>
      <c r="G21" s="110"/>
      <c r="H21" s="110"/>
      <c r="I21" s="110"/>
      <c r="J21" s="110"/>
      <c r="K21" s="110"/>
      <c r="L21" s="110"/>
      <c r="M21" s="63"/>
    </row>
    <row r="22" spans="1:13" ht="21">
      <c r="A22" s="144"/>
      <c r="B22" s="111" t="s">
        <v>94</v>
      </c>
      <c r="C22" s="110" t="s">
        <v>99</v>
      </c>
      <c r="D22" s="110"/>
      <c r="E22" s="110"/>
      <c r="F22" s="110"/>
      <c r="G22" s="110"/>
      <c r="H22" s="110"/>
      <c r="I22" s="110"/>
      <c r="J22" s="110"/>
      <c r="K22" s="110"/>
      <c r="L22" s="110"/>
      <c r="M22" s="63"/>
    </row>
    <row r="23" spans="1:13" ht="21">
      <c r="A23" s="144"/>
      <c r="B23" s="111" t="s">
        <v>94</v>
      </c>
      <c r="C23" s="110" t="s">
        <v>95</v>
      </c>
      <c r="D23" s="110"/>
      <c r="E23" s="110"/>
      <c r="F23" s="110"/>
      <c r="G23" s="110"/>
      <c r="H23" s="110"/>
      <c r="I23" s="110"/>
      <c r="J23" s="110"/>
      <c r="K23" s="110"/>
      <c r="L23" s="110"/>
      <c r="M23" s="63"/>
    </row>
    <row r="24" spans="1:13" ht="21">
      <c r="A24" s="144" t="s">
        <v>94</v>
      </c>
      <c r="B24" s="110" t="s">
        <v>111</v>
      </c>
      <c r="M24" s="63"/>
    </row>
    <row r="25" spans="2:13" ht="15.75">
      <c r="B25" s="111" t="s">
        <v>94</v>
      </c>
      <c r="C25" s="127" t="s">
        <v>112</v>
      </c>
      <c r="D25" s="127"/>
      <c r="E25" s="127"/>
      <c r="F25" s="127"/>
      <c r="G25" s="127"/>
      <c r="H25" s="127"/>
      <c r="I25" s="127"/>
      <c r="J25" s="127"/>
      <c r="K25" s="127"/>
      <c r="M25" s="63"/>
    </row>
    <row r="26" spans="2:13" ht="15.75">
      <c r="B26" s="111" t="s">
        <v>94</v>
      </c>
      <c r="C26" s="127" t="s">
        <v>113</v>
      </c>
      <c r="D26" s="127"/>
      <c r="E26" s="127"/>
      <c r="F26" s="127"/>
      <c r="G26" s="127"/>
      <c r="H26" s="127"/>
      <c r="I26" s="127"/>
      <c r="J26" s="127"/>
      <c r="K26" s="127"/>
      <c r="M26" s="63"/>
    </row>
    <row r="27" spans="2:13" ht="15.75">
      <c r="B27" s="111" t="s">
        <v>94</v>
      </c>
      <c r="C27" s="127" t="s">
        <v>114</v>
      </c>
      <c r="D27" s="127"/>
      <c r="E27" s="127"/>
      <c r="F27" s="127"/>
      <c r="G27" s="127"/>
      <c r="H27" s="127"/>
      <c r="I27" s="127"/>
      <c r="J27" s="127"/>
      <c r="K27" s="127"/>
      <c r="M27" s="63"/>
    </row>
    <row r="28" spans="2:13" ht="15.75">
      <c r="B28" s="111" t="s">
        <v>94</v>
      </c>
      <c r="C28" s="127" t="s">
        <v>115</v>
      </c>
      <c r="D28" s="127"/>
      <c r="E28" s="127"/>
      <c r="F28" s="127"/>
      <c r="G28" s="127"/>
      <c r="H28" s="127"/>
      <c r="I28" s="127"/>
      <c r="J28" s="127"/>
      <c r="K28" s="127"/>
      <c r="M28" s="127"/>
    </row>
    <row r="29" spans="2:13" ht="15.75">
      <c r="B29" s="111" t="s">
        <v>94</v>
      </c>
      <c r="C29" s="110" t="s">
        <v>119</v>
      </c>
      <c r="D29" s="110"/>
      <c r="E29" s="110"/>
      <c r="F29" s="110"/>
      <c r="G29" s="110"/>
      <c r="H29" s="110"/>
      <c r="I29" s="110"/>
      <c r="J29" s="110"/>
      <c r="K29" s="110"/>
      <c r="M29" s="127"/>
    </row>
    <row r="30" spans="2:13" ht="15.75">
      <c r="B30" s="111" t="s">
        <v>94</v>
      </c>
      <c r="C30" s="110" t="s">
        <v>120</v>
      </c>
      <c r="M30" s="63"/>
    </row>
  </sheetData>
  <sheetProtection/>
  <mergeCells count="11">
    <mergeCell ref="B10:P10"/>
    <mergeCell ref="B12:P12"/>
    <mergeCell ref="B16:P16"/>
    <mergeCell ref="B17:L17"/>
    <mergeCell ref="C19:L19"/>
    <mergeCell ref="C6:P6"/>
    <mergeCell ref="A4:P5"/>
    <mergeCell ref="A8:N8"/>
    <mergeCell ref="B13:P13"/>
    <mergeCell ref="B14:P14"/>
    <mergeCell ref="B15:P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codeName="Hoja16"/>
  <dimension ref="A2:O69"/>
  <sheetViews>
    <sheetView showGridLines="0" showZeros="0" view="pageBreakPreview" zoomScale="75" zoomScaleSheetLayoutView="75" zoomScalePageLayoutView="0" workbookViewId="0" topLeftCell="A1">
      <selection activeCell="D10" sqref="D10:G10"/>
    </sheetView>
  </sheetViews>
  <sheetFormatPr defaultColWidth="11.00390625" defaultRowHeight="15"/>
  <cols>
    <col min="1" max="1" width="12.125" style="0" customWidth="1"/>
    <col min="2" max="2" width="22.25390625" style="0" customWidth="1"/>
    <col min="3" max="3" width="15.75390625" style="0" customWidth="1"/>
    <col min="9" max="9" width="14.375" style="0" customWidth="1"/>
    <col min="10" max="10" width="13.375" style="0" customWidth="1"/>
    <col min="11" max="11" width="9.625" style="0" customWidth="1"/>
    <col min="12" max="12" width="11.875" style="0" customWidth="1"/>
    <col min="13" max="13" width="16.125" style="0" customWidth="1"/>
    <col min="14" max="14" width="21.625" style="0" customWidth="1"/>
    <col min="15" max="15" width="4.375" style="0" customWidth="1"/>
  </cols>
  <sheetData>
    <row r="1" ht="14.25" customHeight="1"/>
    <row r="2" spans="1:14" s="115" customFormat="1" ht="23.25" thickBot="1">
      <c r="A2" s="115">
        <f>PGD!C2</f>
        <v>0</v>
      </c>
      <c r="M2" s="115" t="s">
        <v>108</v>
      </c>
      <c r="N2" s="115">
        <f>PGD!C5</f>
        <v>0</v>
      </c>
    </row>
    <row r="3" spans="1:15" ht="51" customHeight="1" thickBot="1">
      <c r="A3" s="59" t="s">
        <v>35</v>
      </c>
      <c r="B3" s="302" t="s">
        <v>47</v>
      </c>
      <c r="C3" s="302"/>
      <c r="D3" s="302"/>
      <c r="E3" s="302"/>
      <c r="F3" s="302"/>
      <c r="G3" s="302"/>
      <c r="H3" s="302"/>
      <c r="I3" s="302"/>
      <c r="J3" s="302"/>
      <c r="K3" s="302"/>
      <c r="L3" s="2"/>
      <c r="M3" s="104" t="s">
        <v>48</v>
      </c>
      <c r="N3" s="198">
        <f>N8+N40+N56</f>
        <v>0</v>
      </c>
      <c r="O3" s="180" t="str">
        <f>IF(M3=0,"","kg")</f>
        <v>kg</v>
      </c>
    </row>
    <row r="4" spans="1:15" ht="16.5" customHeight="1" thickBot="1">
      <c r="A4" s="87"/>
      <c r="B4" s="303"/>
      <c r="C4" s="303"/>
      <c r="D4" s="303"/>
      <c r="E4" s="303"/>
      <c r="F4" s="303"/>
      <c r="G4" s="303"/>
      <c r="H4" s="303"/>
      <c r="I4" s="303"/>
      <c r="J4" s="303"/>
      <c r="K4" s="303"/>
      <c r="L4" s="1"/>
      <c r="M4" s="86"/>
      <c r="N4" s="86"/>
      <c r="O4" s="57"/>
    </row>
    <row r="5" spans="1:15" ht="16.5" customHeight="1">
      <c r="A5" s="28"/>
      <c r="B5" s="186"/>
      <c r="C5" s="186"/>
      <c r="D5" s="186"/>
      <c r="E5" s="186"/>
      <c r="F5" s="186"/>
      <c r="G5" s="186"/>
      <c r="H5" s="186"/>
      <c r="I5" s="186"/>
      <c r="J5" s="186"/>
      <c r="K5" s="186"/>
      <c r="L5" s="2"/>
      <c r="M5" s="195"/>
      <c r="N5" s="195"/>
      <c r="O5" s="23"/>
    </row>
    <row r="6" spans="1:15" ht="22.5">
      <c r="A6" s="199" t="s">
        <v>105</v>
      </c>
      <c r="B6" s="196"/>
      <c r="C6" s="196"/>
      <c r="D6" s="196"/>
      <c r="E6" s="196"/>
      <c r="F6" s="196"/>
      <c r="G6" s="196"/>
      <c r="H6" s="196"/>
      <c r="I6" s="196"/>
      <c r="J6" s="196"/>
      <c r="K6" s="196"/>
      <c r="L6" s="197"/>
      <c r="M6" s="197"/>
      <c r="N6" s="197"/>
      <c r="O6" s="197"/>
    </row>
    <row r="7" spans="3:11" ht="15.75" thickBot="1">
      <c r="C7" s="22"/>
      <c r="D7" s="22"/>
      <c r="E7" s="22"/>
      <c r="F7" s="22"/>
      <c r="G7" s="22"/>
      <c r="H7" s="22"/>
      <c r="I7" s="22"/>
      <c r="J7" s="22"/>
      <c r="K7" s="22"/>
    </row>
    <row r="8" spans="13:15" s="22" customFormat="1" ht="18.75" thickBot="1">
      <c r="M8" s="105" t="s">
        <v>34</v>
      </c>
      <c r="N8" s="189">
        <f>SUM(H10:H34)</f>
        <v>0</v>
      </c>
      <c r="O8" s="22" t="str">
        <f>IF(M8=0,"","kg")</f>
        <v>kg</v>
      </c>
    </row>
    <row r="9" spans="1:15" s="12" customFormat="1" ht="78" customHeight="1">
      <c r="A9" s="60"/>
      <c r="B9" s="181" t="s">
        <v>29</v>
      </c>
      <c r="C9" s="182" t="s">
        <v>100</v>
      </c>
      <c r="D9" s="182" t="s">
        <v>91</v>
      </c>
      <c r="E9" s="182" t="s">
        <v>92</v>
      </c>
      <c r="F9" s="185" t="s">
        <v>32</v>
      </c>
      <c r="G9" s="181" t="s">
        <v>33</v>
      </c>
      <c r="H9" s="300" t="s">
        <v>254</v>
      </c>
      <c r="I9" s="300"/>
      <c r="K9" s="304">
        <f>IF(N8&gt;2000,"Debe presentar un Plan de Gestión de Disolventes correspondiente a la actividad 5-Otra limpieza de superficies(&gt;2)",0)</f>
        <v>0</v>
      </c>
      <c r="L9" s="304"/>
      <c r="M9" s="304"/>
      <c r="N9" s="304"/>
      <c r="O9" s="304"/>
    </row>
    <row r="10" spans="1:14" ht="16.5">
      <c r="A10" s="6"/>
      <c r="B10" s="54"/>
      <c r="C10" s="54"/>
      <c r="D10" s="54"/>
      <c r="E10" s="54"/>
      <c r="F10" s="54"/>
      <c r="G10" s="103"/>
      <c r="H10" s="193">
        <f>IF(D10-E10+F10&lt;0,"error en los datos introducidos",IF(OR(D10&gt;0,E10&gt;0,F10&gt;0),IF(G10&gt;0,G10*(D10+F10-E10),"error introducir el % de COV"),0))</f>
        <v>0</v>
      </c>
      <c r="I10" s="194"/>
      <c r="J10" s="22">
        <f>IF(H10=0,"","kg")</f>
      </c>
      <c r="N10" s="2"/>
    </row>
    <row r="11" spans="1:14" ht="16.5">
      <c r="A11" s="6"/>
      <c r="B11" s="56"/>
      <c r="C11" s="56"/>
      <c r="D11" s="56"/>
      <c r="E11" s="56"/>
      <c r="F11" s="56"/>
      <c r="G11" s="92"/>
      <c r="H11" s="193">
        <f aca="true" t="shared" si="0" ref="H11:H34">IF(D11-E11+F11&lt;0,"error en los datos introducidos",IF(OR(D11&gt;0,E11&gt;0,F11&gt;0),IF(G11&gt;0,G11*(D11+F11-E11),"error introducir el % de COV"),0))</f>
        <v>0</v>
      </c>
      <c r="I11" s="194"/>
      <c r="J11" s="22">
        <f aca="true" t="shared" si="1" ref="J11:J34">IF(H11=0,"","kg")</f>
      </c>
      <c r="N11" s="2"/>
    </row>
    <row r="12" spans="1:14" ht="16.5">
      <c r="A12" s="6"/>
      <c r="B12" s="56"/>
      <c r="C12" s="56"/>
      <c r="D12" s="56"/>
      <c r="E12" s="56"/>
      <c r="F12" s="56"/>
      <c r="G12" s="92"/>
      <c r="H12" s="193">
        <f t="shared" si="0"/>
        <v>0</v>
      </c>
      <c r="I12" s="194"/>
      <c r="J12" s="22">
        <f t="shared" si="1"/>
      </c>
      <c r="N12" s="2"/>
    </row>
    <row r="13" spans="1:14" ht="16.5">
      <c r="A13" s="6"/>
      <c r="B13" s="56"/>
      <c r="C13" s="56"/>
      <c r="D13" s="56"/>
      <c r="E13" s="56"/>
      <c r="F13" s="56"/>
      <c r="G13" s="97"/>
      <c r="H13" s="193">
        <f t="shared" si="0"/>
        <v>0</v>
      </c>
      <c r="I13" s="194"/>
      <c r="J13" s="22">
        <f t="shared" si="1"/>
      </c>
      <c r="N13" s="2"/>
    </row>
    <row r="14" spans="1:14" ht="16.5">
      <c r="A14" s="6"/>
      <c r="B14" s="56"/>
      <c r="C14" s="56"/>
      <c r="D14" s="56"/>
      <c r="E14" s="56"/>
      <c r="F14" s="56"/>
      <c r="G14" s="93"/>
      <c r="H14" s="193">
        <f t="shared" si="0"/>
        <v>0</v>
      </c>
      <c r="I14" s="194"/>
      <c r="J14" s="22">
        <f t="shared" si="1"/>
      </c>
      <c r="N14" s="2"/>
    </row>
    <row r="15" spans="1:14" ht="16.5">
      <c r="A15" s="6"/>
      <c r="B15" s="56"/>
      <c r="C15" s="56"/>
      <c r="D15" s="56"/>
      <c r="E15" s="56"/>
      <c r="F15" s="56"/>
      <c r="G15" s="93"/>
      <c r="H15" s="193">
        <f t="shared" si="0"/>
        <v>0</v>
      </c>
      <c r="I15" s="194"/>
      <c r="J15" s="22">
        <f t="shared" si="1"/>
      </c>
      <c r="N15" s="2"/>
    </row>
    <row r="16" spans="1:14" ht="16.5">
      <c r="A16" s="6"/>
      <c r="B16" s="56"/>
      <c r="C16" s="56"/>
      <c r="D16" s="56"/>
      <c r="E16" s="56"/>
      <c r="F16" s="56"/>
      <c r="G16" s="93"/>
      <c r="H16" s="193">
        <f t="shared" si="0"/>
        <v>0</v>
      </c>
      <c r="I16" s="194"/>
      <c r="J16" s="22">
        <f t="shared" si="1"/>
      </c>
      <c r="N16" s="2"/>
    </row>
    <row r="17" spans="1:14" ht="16.5">
      <c r="A17" s="6"/>
      <c r="B17" s="56"/>
      <c r="C17" s="56"/>
      <c r="D17" s="56"/>
      <c r="E17" s="56"/>
      <c r="F17" s="56"/>
      <c r="G17" s="93"/>
      <c r="H17" s="193">
        <f t="shared" si="0"/>
        <v>0</v>
      </c>
      <c r="I17" s="194"/>
      <c r="J17" s="22">
        <f t="shared" si="1"/>
      </c>
      <c r="N17" s="2"/>
    </row>
    <row r="18" spans="1:14" ht="16.5">
      <c r="A18" s="6"/>
      <c r="B18" s="56"/>
      <c r="C18" s="56"/>
      <c r="D18" s="56"/>
      <c r="E18" s="56"/>
      <c r="F18" s="56"/>
      <c r="G18" s="93"/>
      <c r="H18" s="193">
        <f t="shared" si="0"/>
        <v>0</v>
      </c>
      <c r="I18" s="194"/>
      <c r="J18" s="22">
        <f t="shared" si="1"/>
      </c>
      <c r="N18" s="2"/>
    </row>
    <row r="19" spans="1:14" ht="16.5">
      <c r="A19" s="6"/>
      <c r="B19" s="56"/>
      <c r="C19" s="56"/>
      <c r="D19" s="56"/>
      <c r="E19" s="56"/>
      <c r="F19" s="56"/>
      <c r="G19" s="93"/>
      <c r="H19" s="193">
        <f t="shared" si="0"/>
        <v>0</v>
      </c>
      <c r="I19" s="194"/>
      <c r="J19" s="22">
        <f t="shared" si="1"/>
      </c>
      <c r="N19" s="2"/>
    </row>
    <row r="20" spans="1:14" ht="16.5">
      <c r="A20" s="6"/>
      <c r="B20" s="56"/>
      <c r="C20" s="56"/>
      <c r="D20" s="56"/>
      <c r="E20" s="56"/>
      <c r="F20" s="56"/>
      <c r="G20" s="93"/>
      <c r="H20" s="193">
        <f t="shared" si="0"/>
        <v>0</v>
      </c>
      <c r="I20" s="194"/>
      <c r="J20" s="22">
        <f t="shared" si="1"/>
      </c>
      <c r="N20" s="2"/>
    </row>
    <row r="21" spans="1:14" ht="16.5">
      <c r="A21" s="6"/>
      <c r="B21" s="56"/>
      <c r="C21" s="56"/>
      <c r="D21" s="56"/>
      <c r="E21" s="56"/>
      <c r="F21" s="56"/>
      <c r="G21" s="93"/>
      <c r="H21" s="193">
        <f t="shared" si="0"/>
        <v>0</v>
      </c>
      <c r="I21" s="194"/>
      <c r="J21" s="22">
        <f t="shared" si="1"/>
      </c>
      <c r="N21" s="2"/>
    </row>
    <row r="22" spans="1:14" ht="16.5">
      <c r="A22" s="6"/>
      <c r="B22" s="56"/>
      <c r="C22" s="56"/>
      <c r="D22" s="56"/>
      <c r="E22" s="56"/>
      <c r="F22" s="56"/>
      <c r="G22" s="93"/>
      <c r="H22" s="193">
        <f t="shared" si="0"/>
        <v>0</v>
      </c>
      <c r="I22" s="194"/>
      <c r="J22" s="22">
        <f t="shared" si="1"/>
      </c>
      <c r="N22" s="2"/>
    </row>
    <row r="23" spans="1:14" ht="16.5">
      <c r="A23" s="6"/>
      <c r="B23" s="56"/>
      <c r="C23" s="56"/>
      <c r="D23" s="56"/>
      <c r="E23" s="56"/>
      <c r="F23" s="56"/>
      <c r="G23" s="93"/>
      <c r="H23" s="193">
        <f t="shared" si="0"/>
        <v>0</v>
      </c>
      <c r="I23" s="194"/>
      <c r="J23" s="22">
        <f t="shared" si="1"/>
      </c>
      <c r="N23" s="2"/>
    </row>
    <row r="24" spans="1:14" ht="16.5">
      <c r="A24" s="6"/>
      <c r="B24" s="56"/>
      <c r="C24" s="56"/>
      <c r="D24" s="56"/>
      <c r="E24" s="56"/>
      <c r="F24" s="56"/>
      <c r="G24" s="93"/>
      <c r="H24" s="193">
        <f t="shared" si="0"/>
        <v>0</v>
      </c>
      <c r="I24" s="194"/>
      <c r="J24" s="22">
        <f t="shared" si="1"/>
      </c>
      <c r="N24" s="2"/>
    </row>
    <row r="25" spans="1:14" ht="16.5">
      <c r="A25" s="6"/>
      <c r="B25" s="56"/>
      <c r="C25" s="56"/>
      <c r="D25" s="56"/>
      <c r="E25" s="56"/>
      <c r="F25" s="56"/>
      <c r="G25" s="93"/>
      <c r="H25" s="193">
        <f t="shared" si="0"/>
        <v>0</v>
      </c>
      <c r="I25" s="194"/>
      <c r="J25" s="22">
        <f t="shared" si="1"/>
      </c>
      <c r="N25" s="2"/>
    </row>
    <row r="26" spans="1:14" ht="16.5">
      <c r="A26" s="6"/>
      <c r="B26" s="56"/>
      <c r="C26" s="56"/>
      <c r="D26" s="56"/>
      <c r="E26" s="56"/>
      <c r="F26" s="56"/>
      <c r="G26" s="93"/>
      <c r="H26" s="193">
        <f t="shared" si="0"/>
        <v>0</v>
      </c>
      <c r="I26" s="194"/>
      <c r="J26" s="22">
        <f t="shared" si="1"/>
      </c>
      <c r="N26" s="2"/>
    </row>
    <row r="27" spans="1:14" ht="16.5">
      <c r="A27" s="6"/>
      <c r="B27" s="56"/>
      <c r="C27" s="56"/>
      <c r="D27" s="56"/>
      <c r="E27" s="56"/>
      <c r="F27" s="56"/>
      <c r="G27" s="93"/>
      <c r="H27" s="193">
        <f t="shared" si="0"/>
        <v>0</v>
      </c>
      <c r="I27" s="194"/>
      <c r="J27" s="22">
        <f t="shared" si="1"/>
      </c>
      <c r="N27" s="2"/>
    </row>
    <row r="28" spans="1:14" ht="16.5">
      <c r="A28" s="6"/>
      <c r="B28" s="56"/>
      <c r="C28" s="56"/>
      <c r="D28" s="56"/>
      <c r="E28" s="56"/>
      <c r="F28" s="56"/>
      <c r="G28" s="93"/>
      <c r="H28" s="193">
        <f t="shared" si="0"/>
        <v>0</v>
      </c>
      <c r="I28" s="194"/>
      <c r="J28" s="22">
        <f t="shared" si="1"/>
      </c>
      <c r="N28" s="2"/>
    </row>
    <row r="29" spans="1:14" ht="16.5">
      <c r="A29" s="6"/>
      <c r="B29" s="56"/>
      <c r="C29" s="56"/>
      <c r="D29" s="56"/>
      <c r="E29" s="56"/>
      <c r="F29" s="56"/>
      <c r="G29" s="93"/>
      <c r="H29" s="193">
        <f t="shared" si="0"/>
        <v>0</v>
      </c>
      <c r="I29" s="194"/>
      <c r="J29" s="22">
        <f t="shared" si="1"/>
      </c>
      <c r="N29" s="2"/>
    </row>
    <row r="30" spans="1:14" ht="16.5">
      <c r="A30" s="6"/>
      <c r="B30" s="56"/>
      <c r="C30" s="56"/>
      <c r="D30" s="56"/>
      <c r="E30" s="56"/>
      <c r="F30" s="56"/>
      <c r="G30" s="93"/>
      <c r="H30" s="193">
        <f t="shared" si="0"/>
        <v>0</v>
      </c>
      <c r="I30" s="194"/>
      <c r="J30" s="22">
        <f t="shared" si="1"/>
      </c>
      <c r="N30" s="2"/>
    </row>
    <row r="31" spans="1:14" ht="16.5">
      <c r="A31" s="6"/>
      <c r="B31" s="56"/>
      <c r="C31" s="56"/>
      <c r="D31" s="56"/>
      <c r="E31" s="56"/>
      <c r="F31" s="56"/>
      <c r="G31" s="93"/>
      <c r="H31" s="193">
        <f t="shared" si="0"/>
        <v>0</v>
      </c>
      <c r="I31" s="194"/>
      <c r="J31" s="22">
        <f t="shared" si="1"/>
      </c>
      <c r="N31" s="2"/>
    </row>
    <row r="32" spans="1:14" ht="16.5">
      <c r="A32" s="6"/>
      <c r="B32" s="56"/>
      <c r="C32" s="56"/>
      <c r="D32" s="56"/>
      <c r="E32" s="56"/>
      <c r="F32" s="56"/>
      <c r="G32" s="93"/>
      <c r="H32" s="193">
        <f t="shared" si="0"/>
        <v>0</v>
      </c>
      <c r="I32" s="194"/>
      <c r="J32" s="22">
        <f t="shared" si="1"/>
      </c>
      <c r="N32" s="2"/>
    </row>
    <row r="33" spans="1:14" ht="16.5">
      <c r="A33" s="6"/>
      <c r="B33" s="56"/>
      <c r="C33" s="56"/>
      <c r="D33" s="56"/>
      <c r="E33" s="56"/>
      <c r="F33" s="56"/>
      <c r="G33" s="93"/>
      <c r="H33" s="193">
        <f t="shared" si="0"/>
        <v>0</v>
      </c>
      <c r="I33" s="194"/>
      <c r="J33" s="22">
        <f t="shared" si="1"/>
      </c>
      <c r="N33" s="2"/>
    </row>
    <row r="34" spans="1:14" ht="16.5">
      <c r="A34" s="6"/>
      <c r="B34" s="56"/>
      <c r="C34" s="56"/>
      <c r="D34" s="56"/>
      <c r="E34" s="56"/>
      <c r="F34" s="56"/>
      <c r="G34" s="93"/>
      <c r="H34" s="193">
        <f t="shared" si="0"/>
        <v>0</v>
      </c>
      <c r="I34" s="194"/>
      <c r="J34" s="22">
        <f t="shared" si="1"/>
      </c>
      <c r="N34" s="2"/>
    </row>
    <row r="35" spans="1:14" s="52" customFormat="1" ht="15">
      <c r="A35" s="22"/>
      <c r="B35" s="22"/>
      <c r="C35" s="22"/>
      <c r="D35" s="22"/>
      <c r="E35" s="22"/>
      <c r="F35" s="22"/>
      <c r="G35" s="100"/>
      <c r="H35" s="101"/>
      <c r="I35" s="101"/>
      <c r="J35" s="22"/>
      <c r="N35" s="22"/>
    </row>
    <row r="36" spans="1:14" ht="18" customHeight="1">
      <c r="A36" s="301"/>
      <c r="B36" s="301"/>
      <c r="C36" s="301"/>
      <c r="D36" s="301"/>
      <c r="E36" s="301"/>
      <c r="F36" s="301"/>
      <c r="G36" s="301"/>
      <c r="H36" s="301"/>
      <c r="I36" s="301"/>
      <c r="J36" s="301"/>
      <c r="K36" s="301"/>
      <c r="L36" s="301"/>
      <c r="M36" s="301"/>
      <c r="N36" s="301"/>
    </row>
    <row r="37" spans="1:14" s="52" customFormat="1" ht="15" customHeight="1">
      <c r="A37" s="301"/>
      <c r="B37" s="301"/>
      <c r="C37" s="301"/>
      <c r="D37" s="301"/>
      <c r="E37" s="301"/>
      <c r="F37" s="301"/>
      <c r="G37" s="301"/>
      <c r="H37" s="301"/>
      <c r="I37" s="301"/>
      <c r="J37" s="301"/>
      <c r="K37" s="301"/>
      <c r="L37" s="301"/>
      <c r="M37" s="301"/>
      <c r="N37" s="301"/>
    </row>
    <row r="38" spans="1:14" ht="30.75" customHeight="1">
      <c r="A38" s="301"/>
      <c r="B38" s="301"/>
      <c r="C38" s="301"/>
      <c r="D38" s="301"/>
      <c r="E38" s="301"/>
      <c r="F38" s="301"/>
      <c r="G38" s="301"/>
      <c r="H38" s="301"/>
      <c r="I38" s="301"/>
      <c r="J38" s="301"/>
      <c r="K38" s="301"/>
      <c r="L38" s="301"/>
      <c r="M38" s="98"/>
      <c r="N38" s="98"/>
    </row>
    <row r="39" spans="1:15" ht="21.75" thickBot="1">
      <c r="A39" s="200" t="s">
        <v>279</v>
      </c>
      <c r="B39" s="196"/>
      <c r="C39" s="196"/>
      <c r="D39" s="196"/>
      <c r="E39" s="196"/>
      <c r="F39" s="196"/>
      <c r="G39" s="196"/>
      <c r="H39" s="196"/>
      <c r="I39" s="196"/>
      <c r="J39" s="196"/>
      <c r="K39" s="196"/>
      <c r="L39" s="197"/>
      <c r="M39" s="197"/>
      <c r="N39" s="197"/>
      <c r="O39" s="197"/>
    </row>
    <row r="40" spans="1:15" ht="18.75" thickBot="1">
      <c r="A40" s="2"/>
      <c r="B40" s="2"/>
      <c r="C40" s="2"/>
      <c r="D40" s="2"/>
      <c r="E40" s="2"/>
      <c r="F40" s="2"/>
      <c r="G40" s="2"/>
      <c r="H40" s="2"/>
      <c r="I40" s="2"/>
      <c r="J40" s="2"/>
      <c r="M40" s="106" t="s">
        <v>34</v>
      </c>
      <c r="N40" s="190">
        <f>SUM(K42:K56)</f>
        <v>0</v>
      </c>
      <c r="O40" s="22" t="str">
        <f>IF(M40=0,"","kg")</f>
        <v>kg</v>
      </c>
    </row>
    <row r="41" spans="1:13" ht="65.25" customHeight="1">
      <c r="A41" s="181" t="s">
        <v>253</v>
      </c>
      <c r="B41" s="181" t="s">
        <v>29</v>
      </c>
      <c r="C41" s="182" t="s">
        <v>100</v>
      </c>
      <c r="D41" s="300" t="s">
        <v>101</v>
      </c>
      <c r="E41" s="300"/>
      <c r="F41" s="183" t="s">
        <v>23</v>
      </c>
      <c r="G41" s="184" t="s">
        <v>30</v>
      </c>
      <c r="H41" s="184" t="s">
        <v>31</v>
      </c>
      <c r="I41" s="185" t="s">
        <v>32</v>
      </c>
      <c r="J41" s="181" t="s">
        <v>33</v>
      </c>
      <c r="K41" s="300" t="s">
        <v>254</v>
      </c>
      <c r="L41" s="300"/>
      <c r="M41" s="12" t="s">
        <v>106</v>
      </c>
    </row>
    <row r="42" spans="1:13" ht="15.75" customHeight="1">
      <c r="A42" s="54"/>
      <c r="B42" s="54"/>
      <c r="C42" s="54"/>
      <c r="D42" s="299"/>
      <c r="E42" s="299"/>
      <c r="F42" s="54"/>
      <c r="G42" s="54"/>
      <c r="H42" s="54"/>
      <c r="I42" s="54"/>
      <c r="J42" s="102"/>
      <c r="K42" s="193">
        <f aca="true" t="shared" si="2" ref="K42:K52">IF(G42-H42+I42&lt;0,"error en los datos introducidos",IF(OR(G42&gt;0,H42&gt;0,I42&gt;0),IF(J42&gt;0,J42*(G42+I42-H42),"error introducir el % de COV"),0))</f>
        <v>0</v>
      </c>
      <c r="L42" s="194"/>
      <c r="M42" s="22">
        <f aca="true" t="shared" si="3" ref="M42:M52">IF(K42=0,"","kg")</f>
      </c>
    </row>
    <row r="43" spans="1:13" ht="15.75" customHeight="1">
      <c r="A43" s="56"/>
      <c r="B43" s="56"/>
      <c r="C43" s="56"/>
      <c r="D43" s="298"/>
      <c r="E43" s="298"/>
      <c r="F43" s="56"/>
      <c r="G43" s="56"/>
      <c r="H43" s="56"/>
      <c r="I43" s="56"/>
      <c r="J43" s="96"/>
      <c r="K43" s="193">
        <f t="shared" si="2"/>
        <v>0</v>
      </c>
      <c r="L43" s="194"/>
      <c r="M43" s="22">
        <f t="shared" si="3"/>
      </c>
    </row>
    <row r="44" spans="1:13" ht="16.5">
      <c r="A44" s="56"/>
      <c r="B44" s="56"/>
      <c r="C44" s="56"/>
      <c r="D44" s="298"/>
      <c r="E44" s="298"/>
      <c r="F44" s="56"/>
      <c r="G44" s="56"/>
      <c r="H44" s="56"/>
      <c r="I44" s="56"/>
      <c r="J44" s="96"/>
      <c r="K44" s="193">
        <f t="shared" si="2"/>
        <v>0</v>
      </c>
      <c r="L44" s="194"/>
      <c r="M44" s="22">
        <f t="shared" si="3"/>
      </c>
    </row>
    <row r="45" spans="1:13" ht="16.5">
      <c r="A45" s="56"/>
      <c r="B45" s="56"/>
      <c r="C45" s="56"/>
      <c r="D45" s="298"/>
      <c r="E45" s="298"/>
      <c r="F45" s="56"/>
      <c r="G45" s="56"/>
      <c r="H45" s="56"/>
      <c r="I45" s="56"/>
      <c r="J45" s="96"/>
      <c r="K45" s="193">
        <f t="shared" si="2"/>
        <v>0</v>
      </c>
      <c r="L45" s="194"/>
      <c r="M45" s="22">
        <f t="shared" si="3"/>
      </c>
    </row>
    <row r="46" spans="1:13" ht="16.5">
      <c r="A46" s="56"/>
      <c r="B46" s="56"/>
      <c r="C46" s="56"/>
      <c r="D46" s="298"/>
      <c r="E46" s="298"/>
      <c r="F46" s="56"/>
      <c r="G46" s="56"/>
      <c r="H46" s="56"/>
      <c r="I46" s="56"/>
      <c r="J46" s="96"/>
      <c r="K46" s="193">
        <f t="shared" si="2"/>
        <v>0</v>
      </c>
      <c r="L46" s="194"/>
      <c r="M46" s="22">
        <f t="shared" si="3"/>
      </c>
    </row>
    <row r="47" spans="1:13" ht="16.5">
      <c r="A47" s="56"/>
      <c r="B47" s="56"/>
      <c r="C47" s="56"/>
      <c r="D47" s="298"/>
      <c r="E47" s="298"/>
      <c r="F47" s="56"/>
      <c r="G47" s="56"/>
      <c r="H47" s="56"/>
      <c r="I47" s="56"/>
      <c r="J47" s="96"/>
      <c r="K47" s="193">
        <f t="shared" si="2"/>
        <v>0</v>
      </c>
      <c r="L47" s="194"/>
      <c r="M47" s="22">
        <f t="shared" si="3"/>
      </c>
    </row>
    <row r="48" spans="1:14" s="52" customFormat="1" ht="18">
      <c r="A48" s="56"/>
      <c r="B48" s="56"/>
      <c r="C48" s="56"/>
      <c r="D48" s="298"/>
      <c r="E48" s="298"/>
      <c r="F48" s="56"/>
      <c r="G48" s="56"/>
      <c r="H48" s="56"/>
      <c r="I48" s="56"/>
      <c r="J48" s="96"/>
      <c r="K48" s="193">
        <f t="shared" si="2"/>
        <v>0</v>
      </c>
      <c r="L48" s="194"/>
      <c r="M48" s="22">
        <f t="shared" si="3"/>
      </c>
      <c r="N48" s="187"/>
    </row>
    <row r="49" spans="1:14" ht="18">
      <c r="A49" s="56"/>
      <c r="B49" s="56"/>
      <c r="C49" s="56"/>
      <c r="D49" s="298"/>
      <c r="E49" s="298"/>
      <c r="F49" s="56"/>
      <c r="G49" s="56"/>
      <c r="H49" s="56"/>
      <c r="I49" s="56"/>
      <c r="J49" s="96"/>
      <c r="K49" s="193">
        <f t="shared" si="2"/>
        <v>0</v>
      </c>
      <c r="L49" s="194"/>
      <c r="M49" s="22">
        <f t="shared" si="3"/>
      </c>
      <c r="N49" s="187"/>
    </row>
    <row r="50" spans="1:14" ht="18">
      <c r="A50" s="56"/>
      <c r="B50" s="56"/>
      <c r="C50" s="56"/>
      <c r="D50" s="298"/>
      <c r="E50" s="298"/>
      <c r="F50" s="56"/>
      <c r="G50" s="56"/>
      <c r="H50" s="56"/>
      <c r="I50" s="56"/>
      <c r="J50" s="96"/>
      <c r="K50" s="193">
        <f t="shared" si="2"/>
        <v>0</v>
      </c>
      <c r="L50" s="194"/>
      <c r="M50" s="22">
        <f t="shared" si="3"/>
      </c>
      <c r="N50" s="53"/>
    </row>
    <row r="51" spans="1:14" ht="18">
      <c r="A51" s="56"/>
      <c r="B51" s="56"/>
      <c r="C51" s="56"/>
      <c r="D51" s="298"/>
      <c r="E51" s="298"/>
      <c r="F51" s="56"/>
      <c r="G51" s="56"/>
      <c r="H51" s="56"/>
      <c r="I51" s="56"/>
      <c r="J51" s="96"/>
      <c r="K51" s="193">
        <f t="shared" si="2"/>
        <v>0</v>
      </c>
      <c r="L51" s="194"/>
      <c r="M51" s="22">
        <f t="shared" si="3"/>
      </c>
      <c r="N51" s="53"/>
    </row>
    <row r="52" spans="1:14" ht="18">
      <c r="A52" s="56"/>
      <c r="B52" s="56"/>
      <c r="C52" s="56"/>
      <c r="D52" s="298"/>
      <c r="E52" s="298"/>
      <c r="F52" s="56"/>
      <c r="G52" s="56"/>
      <c r="H52" s="56"/>
      <c r="I52" s="56"/>
      <c r="J52" s="96"/>
      <c r="K52" s="193">
        <f t="shared" si="2"/>
        <v>0</v>
      </c>
      <c r="L52" s="194"/>
      <c r="M52" s="22">
        <f t="shared" si="3"/>
      </c>
      <c r="N52" s="53"/>
    </row>
    <row r="53" spans="1:12" ht="18.75" customHeight="1">
      <c r="A53" s="187"/>
      <c r="B53" s="187"/>
      <c r="C53" s="187"/>
      <c r="D53" s="187"/>
      <c r="E53" s="187"/>
      <c r="F53" s="187"/>
      <c r="G53" s="187"/>
      <c r="H53" s="187"/>
      <c r="I53" s="187"/>
      <c r="J53" s="187"/>
      <c r="K53" s="187"/>
      <c r="L53" s="187"/>
    </row>
    <row r="54" spans="1:15" ht="22.5" customHeight="1">
      <c r="A54" s="200" t="s">
        <v>255</v>
      </c>
      <c r="B54" s="199"/>
      <c r="C54" s="199"/>
      <c r="D54" s="199"/>
      <c r="E54" s="199"/>
      <c r="F54" s="199"/>
      <c r="G54" s="199"/>
      <c r="H54" s="199"/>
      <c r="I54" s="199"/>
      <c r="J54" s="199"/>
      <c r="K54" s="199"/>
      <c r="L54" s="199"/>
      <c r="M54" s="199"/>
      <c r="N54" s="199"/>
      <c r="O54" s="199"/>
    </row>
    <row r="55" spans="1:15" ht="17.25" customHeight="1" thickBot="1">
      <c r="A55" s="199"/>
      <c r="B55" s="199"/>
      <c r="C55" s="199"/>
      <c r="D55" s="199"/>
      <c r="E55" s="199"/>
      <c r="F55" s="199"/>
      <c r="G55" s="199"/>
      <c r="H55" s="199"/>
      <c r="I55" s="199"/>
      <c r="J55" s="199"/>
      <c r="K55" s="199"/>
      <c r="L55" s="199"/>
      <c r="M55" s="199"/>
      <c r="N55" s="199"/>
      <c r="O55" s="199"/>
    </row>
    <row r="56" spans="1:15" ht="17.25" customHeight="1" thickBot="1">
      <c r="A56" s="107"/>
      <c r="B56" s="107"/>
      <c r="C56" s="107"/>
      <c r="D56" s="107"/>
      <c r="E56" s="107"/>
      <c r="F56" s="107"/>
      <c r="G56" s="107"/>
      <c r="H56" s="107"/>
      <c r="I56" s="107"/>
      <c r="J56" s="107"/>
      <c r="K56" s="107"/>
      <c r="L56" s="107"/>
      <c r="M56" s="108" t="s">
        <v>34</v>
      </c>
      <c r="N56" s="190">
        <f>SUM(K58:L100)</f>
        <v>0</v>
      </c>
      <c r="O56" s="22" t="str">
        <f>IF(M56=0,"","kg")</f>
        <v>kg</v>
      </c>
    </row>
    <row r="57" spans="1:13" ht="50.25" customHeight="1">
      <c r="A57" s="181" t="s">
        <v>253</v>
      </c>
      <c r="B57" s="181" t="s">
        <v>29</v>
      </c>
      <c r="C57" s="182" t="s">
        <v>100</v>
      </c>
      <c r="D57" s="300" t="s">
        <v>101</v>
      </c>
      <c r="E57" s="300"/>
      <c r="F57" s="183" t="s">
        <v>23</v>
      </c>
      <c r="G57" s="184" t="s">
        <v>30</v>
      </c>
      <c r="H57" s="184" t="s">
        <v>31</v>
      </c>
      <c r="I57" s="185" t="s">
        <v>32</v>
      </c>
      <c r="J57" s="181" t="s">
        <v>33</v>
      </c>
      <c r="K57" s="300" t="s">
        <v>254</v>
      </c>
      <c r="L57" s="300"/>
      <c r="M57" s="12" t="s">
        <v>106</v>
      </c>
    </row>
    <row r="58" spans="1:13" ht="16.5">
      <c r="A58" s="54"/>
      <c r="B58" s="54"/>
      <c r="C58" s="54"/>
      <c r="D58" s="299"/>
      <c r="E58" s="299"/>
      <c r="F58" s="54"/>
      <c r="G58" s="54"/>
      <c r="H58" s="54"/>
      <c r="I58" s="54"/>
      <c r="J58" s="102"/>
      <c r="K58" s="193">
        <f aca="true" t="shared" si="4" ref="K58:K68">IF(G58-H58+I58&lt;0,"error en los datos introducidos",IF(OR(G58&gt;0,H58&gt;0,I58&gt;0),IF(J58&gt;0,J58*(G58+I58-H58),"error introducir el % de COV"),0))</f>
        <v>0</v>
      </c>
      <c r="L58" s="194"/>
      <c r="M58" s="22">
        <f>IF(K58=0,"","kg")</f>
      </c>
    </row>
    <row r="59" spans="1:13" ht="16.5">
      <c r="A59" s="56"/>
      <c r="B59" s="56"/>
      <c r="C59" s="56"/>
      <c r="D59" s="298"/>
      <c r="E59" s="298"/>
      <c r="F59" s="56"/>
      <c r="G59" s="56"/>
      <c r="H59" s="56"/>
      <c r="I59" s="56"/>
      <c r="J59" s="96"/>
      <c r="K59" s="193">
        <f t="shared" si="4"/>
        <v>0</v>
      </c>
      <c r="L59" s="194"/>
      <c r="M59" s="22">
        <f>IF(K59=0,"","kg")</f>
      </c>
    </row>
    <row r="60" spans="1:13" ht="16.5">
      <c r="A60" s="56"/>
      <c r="B60" s="56"/>
      <c r="C60" s="56"/>
      <c r="D60" s="298"/>
      <c r="E60" s="298"/>
      <c r="F60" s="56"/>
      <c r="G60" s="56"/>
      <c r="H60" s="56"/>
      <c r="I60" s="56"/>
      <c r="J60" s="96"/>
      <c r="K60" s="193">
        <f t="shared" si="4"/>
        <v>0</v>
      </c>
      <c r="L60" s="194"/>
      <c r="M60" s="22">
        <f>IF(K60=0,"","kg")</f>
      </c>
    </row>
    <row r="61" spans="1:13" ht="16.5">
      <c r="A61" s="56"/>
      <c r="B61" s="56"/>
      <c r="C61" s="56"/>
      <c r="D61" s="298"/>
      <c r="E61" s="298"/>
      <c r="F61" s="56"/>
      <c r="G61" s="56"/>
      <c r="H61" s="56"/>
      <c r="I61" s="56"/>
      <c r="J61" s="96"/>
      <c r="K61" s="193">
        <f t="shared" si="4"/>
        <v>0</v>
      </c>
      <c r="L61" s="194"/>
      <c r="M61" s="22">
        <f>IF(K61=0,"","kg")</f>
      </c>
    </row>
    <row r="62" spans="1:14" s="52" customFormat="1" ht="18">
      <c r="A62" s="56"/>
      <c r="B62" s="56"/>
      <c r="C62" s="56"/>
      <c r="D62" s="298"/>
      <c r="E62" s="298"/>
      <c r="F62" s="56"/>
      <c r="G62" s="56"/>
      <c r="H62" s="56"/>
      <c r="I62" s="56"/>
      <c r="J62" s="96"/>
      <c r="K62" s="193">
        <f t="shared" si="4"/>
        <v>0</v>
      </c>
      <c r="L62" s="194"/>
      <c r="M62" s="22">
        <f aca="true" t="shared" si="5" ref="M62:M68">IF(K62=0,"","kg")</f>
      </c>
      <c r="N62" s="187"/>
    </row>
    <row r="63" spans="1:14" ht="18">
      <c r="A63" s="56"/>
      <c r="B63" s="56"/>
      <c r="C63" s="56"/>
      <c r="D63" s="298"/>
      <c r="E63" s="298"/>
      <c r="F63" s="56"/>
      <c r="G63" s="56"/>
      <c r="H63" s="56"/>
      <c r="I63" s="56"/>
      <c r="J63" s="96"/>
      <c r="K63" s="193">
        <f t="shared" si="4"/>
        <v>0</v>
      </c>
      <c r="L63" s="194"/>
      <c r="M63" s="22">
        <f t="shared" si="5"/>
      </c>
      <c r="N63" s="188"/>
    </row>
    <row r="64" spans="1:14" ht="18">
      <c r="A64" s="56"/>
      <c r="B64" s="56"/>
      <c r="C64" s="56"/>
      <c r="D64" s="298"/>
      <c r="E64" s="298"/>
      <c r="F64" s="56"/>
      <c r="G64" s="56"/>
      <c r="H64" s="56"/>
      <c r="I64" s="56"/>
      <c r="J64" s="96"/>
      <c r="K64" s="193">
        <f t="shared" si="4"/>
        <v>0</v>
      </c>
      <c r="L64" s="194"/>
      <c r="M64" s="22">
        <f t="shared" si="5"/>
      </c>
      <c r="N64" s="188"/>
    </row>
    <row r="65" spans="1:14" ht="18">
      <c r="A65" s="56"/>
      <c r="B65" s="56"/>
      <c r="C65" s="56"/>
      <c r="D65" s="298"/>
      <c r="E65" s="298"/>
      <c r="F65" s="56"/>
      <c r="G65" s="56"/>
      <c r="H65" s="56"/>
      <c r="I65" s="56"/>
      <c r="J65" s="96"/>
      <c r="K65" s="193">
        <f t="shared" si="4"/>
        <v>0</v>
      </c>
      <c r="L65" s="194"/>
      <c r="M65" s="22">
        <f t="shared" si="5"/>
      </c>
      <c r="N65" s="188"/>
    </row>
    <row r="66" spans="1:14" ht="18">
      <c r="A66" s="56"/>
      <c r="B66" s="56"/>
      <c r="C66" s="56"/>
      <c r="D66" s="298"/>
      <c r="E66" s="298"/>
      <c r="F66" s="56"/>
      <c r="G66" s="56"/>
      <c r="H66" s="56"/>
      <c r="I66" s="56"/>
      <c r="J66" s="96"/>
      <c r="K66" s="193">
        <f t="shared" si="4"/>
        <v>0</v>
      </c>
      <c r="L66" s="194"/>
      <c r="M66" s="22">
        <f t="shared" si="5"/>
      </c>
      <c r="N66" s="188"/>
    </row>
    <row r="67" spans="1:14" ht="18">
      <c r="A67" s="56"/>
      <c r="B67" s="56"/>
      <c r="C67" s="56"/>
      <c r="D67" s="298"/>
      <c r="E67" s="298"/>
      <c r="F67" s="56"/>
      <c r="G67" s="56"/>
      <c r="H67" s="56"/>
      <c r="I67" s="56"/>
      <c r="J67" s="96"/>
      <c r="K67" s="193">
        <f t="shared" si="4"/>
        <v>0</v>
      </c>
      <c r="L67" s="194"/>
      <c r="M67" s="22">
        <f t="shared" si="5"/>
      </c>
      <c r="N67" s="188"/>
    </row>
    <row r="68" spans="1:14" ht="18">
      <c r="A68" s="56"/>
      <c r="B68" s="56"/>
      <c r="C68" s="56"/>
      <c r="D68" s="298"/>
      <c r="E68" s="298"/>
      <c r="F68" s="56"/>
      <c r="G68" s="56"/>
      <c r="H68" s="56"/>
      <c r="I68" s="56"/>
      <c r="J68" s="96"/>
      <c r="K68" s="193">
        <f t="shared" si="4"/>
        <v>0</v>
      </c>
      <c r="L68" s="194"/>
      <c r="M68" s="22">
        <f t="shared" si="5"/>
      </c>
      <c r="N68" s="188"/>
    </row>
    <row r="69" spans="1:14" ht="18">
      <c r="A69" s="188"/>
      <c r="B69" s="188"/>
      <c r="C69" s="188"/>
      <c r="D69" s="188"/>
      <c r="E69" s="188"/>
      <c r="F69" s="188"/>
      <c r="G69" s="188"/>
      <c r="H69" s="188"/>
      <c r="I69" s="188"/>
      <c r="J69" s="188"/>
      <c r="K69" s="188"/>
      <c r="L69" s="188"/>
      <c r="M69" s="188"/>
      <c r="N69" s="188"/>
    </row>
  </sheetData>
  <sheetProtection/>
  <mergeCells count="32">
    <mergeCell ref="B3:K4"/>
    <mergeCell ref="D44:E44"/>
    <mergeCell ref="D42:E42"/>
    <mergeCell ref="D43:E43"/>
    <mergeCell ref="H9:I9"/>
    <mergeCell ref="K9:O9"/>
    <mergeCell ref="A36:N36"/>
    <mergeCell ref="D52:E52"/>
    <mergeCell ref="K41:L41"/>
    <mergeCell ref="D46:E46"/>
    <mergeCell ref="D41:E41"/>
    <mergeCell ref="A37:N37"/>
    <mergeCell ref="A38:L38"/>
    <mergeCell ref="D47:E47"/>
    <mergeCell ref="D57:E57"/>
    <mergeCell ref="K57:L57"/>
    <mergeCell ref="D64:E64"/>
    <mergeCell ref="D45:E45"/>
    <mergeCell ref="D50:E50"/>
    <mergeCell ref="D61:E61"/>
    <mergeCell ref="D51:E51"/>
    <mergeCell ref="D49:E49"/>
    <mergeCell ref="D60:E60"/>
    <mergeCell ref="D48:E48"/>
    <mergeCell ref="D67:E67"/>
    <mergeCell ref="D66:E66"/>
    <mergeCell ref="D58:E58"/>
    <mergeCell ref="D62:E62"/>
    <mergeCell ref="D59:E59"/>
    <mergeCell ref="D68:E68"/>
    <mergeCell ref="D65:E65"/>
    <mergeCell ref="D63:E63"/>
  </mergeCells>
  <printOptions/>
  <pageMargins left="0.7480314960629921" right="0.7480314960629921" top="0.984251968503937" bottom="0.984251968503937" header="0" footer="0"/>
  <pageSetup horizontalDpi="600" verticalDpi="600" orientation="landscape" paperSize="9" scale="58" r:id="rId4"/>
  <headerFooter alignWithMargins="0">
    <oddHeader>&amp;R&amp;G</oddHeader>
  </headerFooter>
  <rowBreaks count="1" manualBreakCount="1">
    <brk id="36" max="14" man="1"/>
  </rowBreaks>
  <legacyDrawing r:id="rId2"/>
  <legacyDrawingHF r:id="rId3"/>
</worksheet>
</file>

<file path=xl/worksheets/sheet5.xml><?xml version="1.0" encoding="utf-8"?>
<worksheet xmlns="http://schemas.openxmlformats.org/spreadsheetml/2006/main" xmlns:r="http://schemas.openxmlformats.org/officeDocument/2006/relationships">
  <sheetPr codeName="Hoja17"/>
  <dimension ref="A2:N10"/>
  <sheetViews>
    <sheetView showGridLines="0" showZeros="0" view="pageBreakPreview" zoomScale="75" zoomScaleSheetLayoutView="75" zoomScalePageLayoutView="0" workbookViewId="0" topLeftCell="A1">
      <selection activeCell="M3" sqref="M3"/>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ht="22.5" customHeight="1"/>
    <row r="2" spans="1:14" s="115" customFormat="1" ht="21" thickBot="1">
      <c r="A2" s="225">
        <f>PGD!C2</f>
        <v>0</v>
      </c>
      <c r="B2" s="225"/>
      <c r="C2" s="225"/>
      <c r="D2" s="225"/>
      <c r="E2" s="225"/>
      <c r="F2" s="225"/>
      <c r="G2" s="225"/>
      <c r="H2" s="225"/>
      <c r="I2" s="225"/>
      <c r="J2" s="225"/>
      <c r="K2" s="225"/>
      <c r="L2" s="225" t="s">
        <v>108</v>
      </c>
      <c r="M2" s="225">
        <f>PGD!C5</f>
        <v>0</v>
      </c>
      <c r="N2" s="225"/>
    </row>
    <row r="3" spans="1:14" ht="75" customHeight="1" thickBot="1">
      <c r="A3" s="64" t="s">
        <v>36</v>
      </c>
      <c r="B3" s="302" t="s">
        <v>49</v>
      </c>
      <c r="C3" s="302"/>
      <c r="D3" s="302"/>
      <c r="E3" s="302"/>
      <c r="F3" s="302"/>
      <c r="G3" s="302"/>
      <c r="H3" s="302"/>
      <c r="I3" s="302"/>
      <c r="J3" s="302"/>
      <c r="K3" s="302"/>
      <c r="L3" s="275" t="s">
        <v>50</v>
      </c>
      <c r="M3" s="224"/>
      <c r="N3" s="276" t="s">
        <v>90</v>
      </c>
    </row>
    <row r="4" spans="1:13" ht="16.5" customHeight="1">
      <c r="A4" s="28"/>
      <c r="B4" s="29"/>
      <c r="C4" s="29"/>
      <c r="D4" s="29"/>
      <c r="E4" s="29"/>
      <c r="F4" s="29"/>
      <c r="G4" s="29"/>
      <c r="H4" s="29"/>
      <c r="I4" s="29"/>
      <c r="J4" s="29"/>
      <c r="K4" s="29"/>
      <c r="L4" s="23"/>
      <c r="M4" s="22"/>
    </row>
    <row r="5" spans="1:13" ht="16.5" customHeight="1">
      <c r="A5" s="305" t="s">
        <v>129</v>
      </c>
      <c r="B5" s="305"/>
      <c r="C5" s="305"/>
      <c r="D5" s="305"/>
      <c r="E5" s="305"/>
      <c r="F5" s="305"/>
      <c r="G5" s="305"/>
      <c r="H5" s="305"/>
      <c r="I5" s="305"/>
      <c r="J5" s="305"/>
      <c r="K5" s="305"/>
      <c r="L5" s="305"/>
      <c r="M5" s="305"/>
    </row>
    <row r="6" spans="1:13" ht="16.5" customHeight="1" thickBot="1">
      <c r="A6" s="305"/>
      <c r="B6" s="305"/>
      <c r="C6" s="305"/>
      <c r="D6" s="305"/>
      <c r="E6" s="305"/>
      <c r="F6" s="305"/>
      <c r="G6" s="305"/>
      <c r="H6" s="305"/>
      <c r="I6" s="305"/>
      <c r="J6" s="305"/>
      <c r="K6" s="305"/>
      <c r="L6" s="305"/>
      <c r="M6" s="305"/>
    </row>
    <row r="7" spans="1:13" s="22" customFormat="1" ht="63" customHeight="1" thickBot="1">
      <c r="A7" s="306"/>
      <c r="B7" s="307"/>
      <c r="C7" s="307"/>
      <c r="D7" s="307"/>
      <c r="E7" s="307"/>
      <c r="F7" s="307"/>
      <c r="G7" s="307"/>
      <c r="H7" s="307"/>
      <c r="I7" s="307"/>
      <c r="J7" s="307"/>
      <c r="K7" s="307"/>
      <c r="L7" s="307"/>
      <c r="M7" s="308"/>
    </row>
    <row r="8" spans="1:13" s="22" customFormat="1" ht="17.25" thickBot="1">
      <c r="A8" s="63" t="s">
        <v>88</v>
      </c>
      <c r="B8" s="32"/>
      <c r="C8" s="32"/>
      <c r="D8" s="33"/>
      <c r="E8" s="33"/>
      <c r="F8" s="34"/>
      <c r="G8" s="32"/>
      <c r="H8" s="33"/>
      <c r="I8" s="33"/>
      <c r="J8" s="33"/>
      <c r="K8" s="33"/>
      <c r="L8" s="33"/>
      <c r="M8" s="23"/>
    </row>
    <row r="9" spans="1:13" s="22" customFormat="1" ht="114" customHeight="1" thickBot="1">
      <c r="A9" s="306"/>
      <c r="B9" s="307"/>
      <c r="C9" s="307"/>
      <c r="D9" s="307"/>
      <c r="E9" s="307"/>
      <c r="F9" s="307"/>
      <c r="G9" s="307"/>
      <c r="H9" s="307"/>
      <c r="I9" s="307"/>
      <c r="J9" s="307"/>
      <c r="K9" s="307"/>
      <c r="L9" s="307"/>
      <c r="M9" s="308"/>
    </row>
    <row r="10" spans="1:13" ht="15.75">
      <c r="A10" s="24"/>
      <c r="B10" s="24"/>
      <c r="C10" s="24"/>
      <c r="D10" s="24"/>
      <c r="E10" s="24"/>
      <c r="F10" s="24"/>
      <c r="G10" s="25"/>
      <c r="H10" s="26"/>
      <c r="I10" s="26"/>
      <c r="J10" s="26"/>
      <c r="K10" s="26"/>
      <c r="L10" s="26"/>
      <c r="M10" s="26"/>
    </row>
    <row r="11" s="98" customFormat="1" ht="15.75"/>
  </sheetData>
  <sheetProtection/>
  <mergeCells count="4">
    <mergeCell ref="B3:K3"/>
    <mergeCell ref="A5:M6"/>
    <mergeCell ref="A7:M7"/>
    <mergeCell ref="A9:M9"/>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Hoja18">
    <tabColor theme="2"/>
  </sheetPr>
  <dimension ref="A1:W66"/>
  <sheetViews>
    <sheetView showGridLines="0" showZeros="0" view="pageBreakPreview" zoomScale="75" zoomScaleSheetLayoutView="75" zoomScalePageLayoutView="0" workbookViewId="0" topLeftCell="D23">
      <selection activeCell="K42" sqref="K42:M44"/>
    </sheetView>
  </sheetViews>
  <sheetFormatPr defaultColWidth="7.625" defaultRowHeight="15"/>
  <cols>
    <col min="1" max="1" width="10.25390625" style="0" customWidth="1"/>
    <col min="2" max="2" width="7.625" style="0" customWidth="1"/>
    <col min="3" max="3" width="7.625" style="0" hidden="1" customWidth="1"/>
    <col min="4" max="4" width="7.625" style="0" customWidth="1"/>
    <col min="5" max="5" width="7.625" style="0" hidden="1" customWidth="1"/>
    <col min="6" max="6" width="7.625" style="0" customWidth="1"/>
    <col min="7" max="7" width="7.625" style="0" hidden="1" customWidth="1"/>
    <col min="8" max="8" width="7.625" style="0" customWidth="1"/>
    <col min="9" max="9" width="16.00390625" style="0" customWidth="1"/>
    <col min="10" max="10" width="15.625" style="0" customWidth="1"/>
    <col min="11" max="11" width="10.75390625" style="0" customWidth="1"/>
    <col min="12" max="12" width="9.50390625" style="0" customWidth="1"/>
    <col min="13" max="13" width="10.00390625" style="0" customWidth="1"/>
    <col min="14" max="14" width="10.625" style="0" customWidth="1"/>
    <col min="15" max="15" width="12.125" style="0" customWidth="1"/>
    <col min="16" max="16" width="11.875" style="0" customWidth="1"/>
    <col min="17" max="17" width="13.875" style="0" customWidth="1"/>
    <col min="18" max="18" width="10.375" style="0" customWidth="1"/>
    <col min="19" max="19" width="11.625" style="0" customWidth="1"/>
    <col min="20" max="20" width="15.25390625" style="0" customWidth="1"/>
    <col min="21" max="21" width="8.75390625" style="0" customWidth="1"/>
    <col min="22" max="22" width="2.375" style="0" hidden="1" customWidth="1"/>
    <col min="23" max="24" width="0" style="0" hidden="1" customWidth="1"/>
  </cols>
  <sheetData>
    <row r="1" spans="1:21" ht="25.5" customHeight="1" hidden="1">
      <c r="A1" s="2"/>
      <c r="B1" s="2"/>
      <c r="C1" s="2"/>
      <c r="D1" s="2"/>
      <c r="E1" s="2"/>
      <c r="F1" s="2"/>
      <c r="G1" s="2"/>
      <c r="H1" s="2"/>
      <c r="I1" s="2"/>
      <c r="J1" s="2"/>
      <c r="K1" s="2"/>
      <c r="L1" s="2"/>
      <c r="M1" s="2"/>
      <c r="N1" s="2"/>
      <c r="O1" s="2"/>
      <c r="P1" s="2"/>
      <c r="Q1" s="2"/>
      <c r="R1" s="2"/>
      <c r="S1" s="2"/>
      <c r="T1" s="2"/>
      <c r="U1" s="2"/>
    </row>
    <row r="2" spans="1:21" s="115" customFormat="1" ht="23.25" thickBot="1">
      <c r="A2" s="225">
        <f>PGD!C2</f>
        <v>0</v>
      </c>
      <c r="B2" s="225"/>
      <c r="C2" s="225"/>
      <c r="D2" s="225"/>
      <c r="E2" s="225"/>
      <c r="F2" s="225"/>
      <c r="G2" s="225"/>
      <c r="H2" s="225"/>
      <c r="I2" s="225"/>
      <c r="J2" s="225"/>
      <c r="K2" s="225"/>
      <c r="L2" s="225"/>
      <c r="M2" s="225"/>
      <c r="N2" s="225"/>
      <c r="O2" s="225"/>
      <c r="P2" s="225"/>
      <c r="Q2" s="225"/>
      <c r="R2" s="225"/>
      <c r="S2" s="225"/>
      <c r="T2" s="266" t="s">
        <v>108</v>
      </c>
      <c r="U2" s="225">
        <f>IF(PGD!C5="","",PGD!C5)</f>
      </c>
    </row>
    <row r="3" spans="1:21" ht="15.75" customHeight="1" thickBot="1">
      <c r="A3" s="115"/>
      <c r="B3" s="115"/>
      <c r="C3" s="115"/>
      <c r="D3" s="115"/>
      <c r="E3" s="115"/>
      <c r="F3" s="115"/>
      <c r="G3" s="115"/>
      <c r="H3" s="115"/>
      <c r="I3" s="115"/>
      <c r="J3" s="115"/>
      <c r="K3" s="115"/>
      <c r="L3" s="115"/>
      <c r="M3" s="115"/>
      <c r="N3" s="115"/>
      <c r="O3" s="115"/>
      <c r="P3" s="115"/>
      <c r="Q3" s="115"/>
      <c r="R3" s="115"/>
      <c r="S3" s="115"/>
      <c r="T3" s="115"/>
      <c r="U3" s="115"/>
    </row>
    <row r="4" spans="1:22" ht="39.75" customHeight="1" thickBot="1">
      <c r="A4" s="152" t="s">
        <v>38</v>
      </c>
      <c r="B4" s="316" t="s">
        <v>39</v>
      </c>
      <c r="C4" s="316"/>
      <c r="D4" s="316"/>
      <c r="E4" s="316"/>
      <c r="F4" s="316"/>
      <c r="G4" s="316"/>
      <c r="H4" s="316"/>
      <c r="I4" s="316"/>
      <c r="J4" s="316"/>
      <c r="K4" s="316"/>
      <c r="L4" s="316"/>
      <c r="M4" s="316"/>
      <c r="N4" s="316"/>
      <c r="O4" s="316"/>
      <c r="P4" s="316"/>
      <c r="Q4" s="316"/>
      <c r="R4" s="2"/>
      <c r="S4" s="153" t="s">
        <v>54</v>
      </c>
      <c r="T4" s="154">
        <f>T27+T51+T8</f>
        <v>0</v>
      </c>
      <c r="U4" s="155" t="s">
        <v>102</v>
      </c>
      <c r="V4" s="2"/>
    </row>
    <row r="5" spans="1:22" ht="23.25" customHeight="1" thickBot="1">
      <c r="A5" s="156"/>
      <c r="B5" s="157"/>
      <c r="C5" s="157"/>
      <c r="D5" s="157"/>
      <c r="E5" s="157"/>
      <c r="F5" s="157"/>
      <c r="G5" s="157"/>
      <c r="H5" s="157"/>
      <c r="I5" s="157"/>
      <c r="J5" s="157"/>
      <c r="K5" s="157"/>
      <c r="L5" s="157"/>
      <c r="M5" s="157"/>
      <c r="N5" s="157"/>
      <c r="O5" s="157"/>
      <c r="P5" s="157"/>
      <c r="Q5" s="157"/>
      <c r="R5" s="158"/>
      <c r="S5" s="159"/>
      <c r="T5" s="160"/>
      <c r="U5" s="161"/>
      <c r="V5" s="161"/>
    </row>
    <row r="6" spans="1:22" ht="23.25" customHeight="1" thickTop="1">
      <c r="A6" s="199" t="s">
        <v>259</v>
      </c>
      <c r="B6" s="199"/>
      <c r="C6" s="199"/>
      <c r="D6" s="199"/>
      <c r="E6" s="199"/>
      <c r="F6" s="199"/>
      <c r="G6" s="199"/>
      <c r="H6" s="199"/>
      <c r="I6" s="199"/>
      <c r="J6" s="199"/>
      <c r="K6" s="199"/>
      <c r="L6" s="199"/>
      <c r="M6" s="199"/>
      <c r="N6" s="199"/>
      <c r="O6" s="199"/>
      <c r="P6" s="199"/>
      <c r="Q6" s="199"/>
      <c r="R6" s="199"/>
      <c r="S6" s="199"/>
      <c r="T6" s="199"/>
      <c r="U6" s="199"/>
      <c r="V6" s="199"/>
    </row>
    <row r="7" spans="1:21" ht="23.25" customHeight="1" thickBot="1">
      <c r="A7" s="71"/>
      <c r="B7" s="191"/>
      <c r="C7" s="191"/>
      <c r="D7" s="191"/>
      <c r="E7" s="191"/>
      <c r="F7" s="191"/>
      <c r="G7" s="191"/>
      <c r="H7" s="191"/>
      <c r="I7" s="191"/>
      <c r="J7" s="191"/>
      <c r="K7" s="191"/>
      <c r="L7" s="191"/>
      <c r="M7" s="191"/>
      <c r="N7" s="191"/>
      <c r="O7" s="191"/>
      <c r="P7" s="191"/>
      <c r="Q7" s="191"/>
      <c r="R7" s="132"/>
      <c r="S7" s="204"/>
      <c r="T7" s="205"/>
      <c r="U7" s="2"/>
    </row>
    <row r="8" spans="1:22" ht="23.25" customHeight="1" thickBot="1">
      <c r="A8" s="201"/>
      <c r="B8" s="201"/>
      <c r="C8" s="201"/>
      <c r="D8" s="201"/>
      <c r="E8" s="201"/>
      <c r="F8" s="201"/>
      <c r="G8" s="201"/>
      <c r="H8" s="201"/>
      <c r="I8" s="201"/>
      <c r="J8" s="201"/>
      <c r="K8" s="201"/>
      <c r="L8" s="201"/>
      <c r="M8" s="201"/>
      <c r="N8" s="201"/>
      <c r="O8" s="201"/>
      <c r="P8" s="212"/>
      <c r="Q8" s="33"/>
      <c r="R8" s="201"/>
      <c r="S8" s="206" t="s">
        <v>34</v>
      </c>
      <c r="T8" s="207">
        <f>SUM(M11:M34)</f>
        <v>0</v>
      </c>
      <c r="U8" s="208">
        <f>IF(T8=0,0,"kg")</f>
        <v>0</v>
      </c>
      <c r="V8" s="22"/>
    </row>
    <row r="9" spans="1:17" ht="23.25" customHeight="1">
      <c r="A9" s="309" t="s">
        <v>89</v>
      </c>
      <c r="B9" s="209" t="s">
        <v>256</v>
      </c>
      <c r="C9" s="209"/>
      <c r="D9" s="209"/>
      <c r="E9" s="209"/>
      <c r="F9" s="209"/>
      <c r="G9" s="209"/>
      <c r="H9" s="215"/>
      <c r="I9" s="309" t="s">
        <v>4</v>
      </c>
      <c r="J9" s="309" t="s">
        <v>6</v>
      </c>
      <c r="K9" s="309" t="s">
        <v>257</v>
      </c>
      <c r="L9" s="309" t="s">
        <v>258</v>
      </c>
      <c r="M9" s="309" t="s">
        <v>5</v>
      </c>
      <c r="N9" s="33"/>
      <c r="P9" s="213"/>
      <c r="Q9" s="34"/>
    </row>
    <row r="10" spans="1:18" ht="23.25" customHeight="1">
      <c r="A10" s="310"/>
      <c r="B10" s="185" t="s">
        <v>0</v>
      </c>
      <c r="C10" s="185" t="s">
        <v>107</v>
      </c>
      <c r="D10" s="185" t="s">
        <v>1</v>
      </c>
      <c r="E10" s="185" t="s">
        <v>107</v>
      </c>
      <c r="F10" s="185" t="s">
        <v>2</v>
      </c>
      <c r="G10" s="210" t="s">
        <v>107</v>
      </c>
      <c r="H10" s="185" t="s">
        <v>55</v>
      </c>
      <c r="I10" s="310"/>
      <c r="J10" s="310"/>
      <c r="K10" s="310"/>
      <c r="L10" s="310"/>
      <c r="M10" s="310"/>
      <c r="N10" s="33"/>
      <c r="P10" s="214"/>
      <c r="R10" s="33"/>
    </row>
    <row r="11" spans="1:16" ht="23.25" customHeight="1">
      <c r="A11" s="216"/>
      <c r="B11" s="56"/>
      <c r="C11" s="36">
        <f aca="true" t="shared" si="0" ref="C11:E14">IF(B11&gt;0,1,0)</f>
        <v>0</v>
      </c>
      <c r="D11" s="56"/>
      <c r="E11" s="36">
        <f t="shared" si="0"/>
        <v>0</v>
      </c>
      <c r="F11" s="56"/>
      <c r="G11" s="36">
        <f>IF(F11&gt;0,1,0)</f>
        <v>0</v>
      </c>
      <c r="H11" s="113">
        <f>IF(C11+E11+G11&gt;0,(B11+D11+F11)/(C11+E11+G11),0)</f>
        <v>0</v>
      </c>
      <c r="I11" s="55"/>
      <c r="J11" s="55"/>
      <c r="K11" s="56"/>
      <c r="L11" s="56"/>
      <c r="M11" s="217">
        <f>IF(L11&gt;0,H11*K11*I11*J11/(12*L11*1000000),0)</f>
        <v>0</v>
      </c>
      <c r="N11" s="22"/>
      <c r="P11" s="211">
        <f>IF(H11=0,"",IF(OR(I11=0,J11=0,K11=0,L11=0),"error falta introducir datos necesarios",""))</f>
      </c>
    </row>
    <row r="12" spans="1:16" ht="23.25" customHeight="1">
      <c r="A12" s="216"/>
      <c r="B12" s="56"/>
      <c r="C12" s="36">
        <f t="shared" si="0"/>
        <v>0</v>
      </c>
      <c r="D12" s="56"/>
      <c r="E12" s="36">
        <f t="shared" si="0"/>
        <v>0</v>
      </c>
      <c r="F12" s="56"/>
      <c r="G12" s="36">
        <f>IF(F12&gt;0,1,0)</f>
        <v>0</v>
      </c>
      <c r="H12" s="113">
        <f>IF(C12+E12+G12&gt;0,(B12+D12+F12)/(C12+E12+G12),0)</f>
        <v>0</v>
      </c>
      <c r="I12" s="55"/>
      <c r="J12" s="55"/>
      <c r="K12" s="56"/>
      <c r="L12" s="56"/>
      <c r="M12" s="217">
        <f>IF(L12&gt;0,H12*K12*I12*J12/(12*L12*1000000),0)</f>
        <v>0</v>
      </c>
      <c r="N12" s="22"/>
      <c r="P12" s="211">
        <f>IF(H12=0,"",IF(OR(I12=0,J12=0,K12=0,L12=0),"error falta introducir datos necesarios",""))</f>
      </c>
    </row>
    <row r="13" spans="1:16" ht="23.25" customHeight="1">
      <c r="A13" s="216"/>
      <c r="B13" s="56"/>
      <c r="C13" s="36">
        <f t="shared" si="0"/>
        <v>0</v>
      </c>
      <c r="D13" s="56"/>
      <c r="E13" s="36">
        <f t="shared" si="0"/>
        <v>0</v>
      </c>
      <c r="F13" s="56"/>
      <c r="G13" s="36">
        <f>IF(F13&gt;0,1,0)</f>
        <v>0</v>
      </c>
      <c r="H13" s="113">
        <f>IF(C13+E13+G13&gt;0,(B13+D13+F13)/(C13+E13+G13),0)</f>
        <v>0</v>
      </c>
      <c r="I13" s="55"/>
      <c r="J13" s="55"/>
      <c r="K13" s="56"/>
      <c r="L13" s="56"/>
      <c r="M13" s="217">
        <f>IF(L13&gt;0,H13*K13*I13*J13/(12*L13*1000000),0)</f>
        <v>0</v>
      </c>
      <c r="N13" s="22"/>
      <c r="P13" s="211">
        <f>IF(H13=0,"",IF(OR(I13=0,J13=0,K13=0,L13=0),"error falta introducir datos necesarios",""))</f>
      </c>
    </row>
    <row r="14" spans="1:16" ht="23.25" customHeight="1">
      <c r="A14" s="216"/>
      <c r="B14" s="56"/>
      <c r="C14" s="36">
        <f t="shared" si="0"/>
        <v>0</v>
      </c>
      <c r="D14" s="56"/>
      <c r="E14" s="36">
        <f t="shared" si="0"/>
        <v>0</v>
      </c>
      <c r="F14" s="56"/>
      <c r="G14" s="36">
        <f>IF(F14&gt;0,1,0)</f>
        <v>0</v>
      </c>
      <c r="H14" s="113">
        <f>IF(C14+E14+G14&gt;0,(B14+D14+F14)/(C14+E14+G14),0)</f>
        <v>0</v>
      </c>
      <c r="I14" s="55"/>
      <c r="J14" s="55"/>
      <c r="K14" s="56"/>
      <c r="L14" s="56"/>
      <c r="M14" s="217">
        <f>IF(L14&gt;0,H14*K14*I14*J14/(12*L14*1000000),0)</f>
        <v>0</v>
      </c>
      <c r="N14" s="22"/>
      <c r="P14" s="211">
        <f>IF(H14=0,"",IF(OR(I14=0,J14=0,K14=0,L14=0),"error falta introducir datos necesarios",""))</f>
      </c>
    </row>
    <row r="15" spans="1:16" ht="23.25" customHeight="1">
      <c r="A15" s="216"/>
      <c r="B15" s="56"/>
      <c r="C15" s="36">
        <f aca="true" t="shared" si="1" ref="C15:C20">IF(B15&gt;0,1,0)</f>
        <v>0</v>
      </c>
      <c r="D15" s="56"/>
      <c r="E15" s="36">
        <f aca="true" t="shared" si="2" ref="E15:E20">IF(D15&gt;0,1,0)</f>
        <v>0</v>
      </c>
      <c r="F15" s="56"/>
      <c r="G15" s="36">
        <f aca="true" t="shared" si="3" ref="G15:G20">IF(F15&gt;0,1,0)</f>
        <v>0</v>
      </c>
      <c r="H15" s="113">
        <f aca="true" t="shared" si="4" ref="H15:H20">IF(C15+E15+G15&gt;0,(B15+D15+F15)/(C15+E15+G15),0)</f>
        <v>0</v>
      </c>
      <c r="I15" s="55"/>
      <c r="J15" s="55"/>
      <c r="K15" s="56"/>
      <c r="L15" s="56"/>
      <c r="M15" s="217">
        <f aca="true" t="shared" si="5" ref="M15:M20">IF(L15&gt;0,H15*K15*I15*J15/(12*L15*1000000),0)</f>
        <v>0</v>
      </c>
      <c r="N15" s="22"/>
      <c r="P15" s="211">
        <f>IF(H15=0,"",IF(OR(I15=0,J15=0,K15=0,L15=0),"error falta introducir datos necesarios",""))</f>
      </c>
    </row>
    <row r="16" spans="1:21" ht="23.25" customHeight="1">
      <c r="A16" s="216"/>
      <c r="B16" s="56"/>
      <c r="C16" s="36">
        <f t="shared" si="1"/>
        <v>0</v>
      </c>
      <c r="D16" s="56"/>
      <c r="E16" s="36">
        <f t="shared" si="2"/>
        <v>0</v>
      </c>
      <c r="F16" s="56"/>
      <c r="G16" s="36">
        <f t="shared" si="3"/>
        <v>0</v>
      </c>
      <c r="H16" s="113">
        <f t="shared" si="4"/>
        <v>0</v>
      </c>
      <c r="I16" s="55"/>
      <c r="J16" s="55"/>
      <c r="K16" s="56"/>
      <c r="L16" s="56"/>
      <c r="M16" s="217">
        <f t="shared" si="5"/>
        <v>0</v>
      </c>
      <c r="N16" s="191"/>
      <c r="O16" s="191"/>
      <c r="P16" s="211">
        <f aca="true" t="shared" si="6" ref="P16:P24">IF(H16=0,"",IF(OR(I16=0,J16=0,K16=0,L16=0),"error falta introducir datos necesarios",""))</f>
      </c>
      <c r="Q16" s="191"/>
      <c r="R16" s="132"/>
      <c r="S16" s="204"/>
      <c r="T16" s="205"/>
      <c r="U16" s="2"/>
    </row>
    <row r="17" spans="1:21" ht="23.25" customHeight="1">
      <c r="A17" s="216"/>
      <c r="B17" s="56"/>
      <c r="C17" s="36">
        <f t="shared" si="1"/>
        <v>0</v>
      </c>
      <c r="D17" s="56"/>
      <c r="E17" s="36">
        <f t="shared" si="2"/>
        <v>0</v>
      </c>
      <c r="F17" s="56"/>
      <c r="G17" s="36">
        <f t="shared" si="3"/>
        <v>0</v>
      </c>
      <c r="H17" s="113">
        <f t="shared" si="4"/>
        <v>0</v>
      </c>
      <c r="I17" s="55"/>
      <c r="J17" s="55"/>
      <c r="K17" s="56"/>
      <c r="L17" s="56"/>
      <c r="M17" s="217">
        <f t="shared" si="5"/>
        <v>0</v>
      </c>
      <c r="N17" s="191"/>
      <c r="O17" s="191"/>
      <c r="P17" s="211">
        <f t="shared" si="6"/>
      </c>
      <c r="Q17" s="191"/>
      <c r="R17" s="132"/>
      <c r="S17" s="204"/>
      <c r="T17" s="205"/>
      <c r="U17" s="2"/>
    </row>
    <row r="18" spans="1:21" ht="23.25" customHeight="1">
      <c r="A18" s="216"/>
      <c r="B18" s="56"/>
      <c r="C18" s="36">
        <f t="shared" si="1"/>
        <v>0</v>
      </c>
      <c r="D18" s="56"/>
      <c r="E18" s="36">
        <f t="shared" si="2"/>
        <v>0</v>
      </c>
      <c r="F18" s="56"/>
      <c r="G18" s="36">
        <f t="shared" si="3"/>
        <v>0</v>
      </c>
      <c r="H18" s="113">
        <f t="shared" si="4"/>
        <v>0</v>
      </c>
      <c r="I18" s="55"/>
      <c r="J18" s="55"/>
      <c r="K18" s="56"/>
      <c r="L18" s="56"/>
      <c r="M18" s="217">
        <f t="shared" si="5"/>
        <v>0</v>
      </c>
      <c r="N18" s="191"/>
      <c r="O18" s="191"/>
      <c r="P18" s="211">
        <f t="shared" si="6"/>
      </c>
      <c r="Q18" s="191"/>
      <c r="R18" s="132"/>
      <c r="S18" s="204"/>
      <c r="T18" s="205"/>
      <c r="U18" s="2"/>
    </row>
    <row r="19" spans="1:21" ht="23.25" customHeight="1">
      <c r="A19" s="216"/>
      <c r="B19" s="56"/>
      <c r="C19" s="36">
        <f t="shared" si="1"/>
        <v>0</v>
      </c>
      <c r="D19" s="56"/>
      <c r="E19" s="36">
        <f t="shared" si="2"/>
        <v>0</v>
      </c>
      <c r="F19" s="56"/>
      <c r="G19" s="36">
        <f t="shared" si="3"/>
        <v>0</v>
      </c>
      <c r="H19" s="113">
        <f t="shared" si="4"/>
        <v>0</v>
      </c>
      <c r="I19" s="55"/>
      <c r="J19" s="55"/>
      <c r="K19" s="56"/>
      <c r="L19" s="56"/>
      <c r="M19" s="217">
        <f t="shared" si="5"/>
        <v>0</v>
      </c>
      <c r="N19" s="191"/>
      <c r="O19" s="191"/>
      <c r="P19" s="211">
        <f t="shared" si="6"/>
      </c>
      <c r="Q19" s="191"/>
      <c r="R19" s="132"/>
      <c r="S19" s="204"/>
      <c r="T19" s="205"/>
      <c r="U19" s="2"/>
    </row>
    <row r="20" spans="1:21" ht="23.25" customHeight="1">
      <c r="A20" s="216"/>
      <c r="B20" s="56"/>
      <c r="C20" s="36">
        <f t="shared" si="1"/>
        <v>0</v>
      </c>
      <c r="D20" s="56"/>
      <c r="E20" s="36">
        <f t="shared" si="2"/>
        <v>0</v>
      </c>
      <c r="F20" s="56"/>
      <c r="G20" s="36">
        <f t="shared" si="3"/>
        <v>0</v>
      </c>
      <c r="H20" s="113">
        <f t="shared" si="4"/>
        <v>0</v>
      </c>
      <c r="I20" s="55"/>
      <c r="J20" s="55"/>
      <c r="K20" s="56"/>
      <c r="L20" s="56"/>
      <c r="M20" s="217">
        <f t="shared" si="5"/>
        <v>0</v>
      </c>
      <c r="N20" s="191"/>
      <c r="O20" s="191"/>
      <c r="P20" s="211">
        <f t="shared" si="6"/>
      </c>
      <c r="Q20" s="191"/>
      <c r="R20" s="132"/>
      <c r="S20" s="204"/>
      <c r="T20" s="205"/>
      <c r="U20" s="2"/>
    </row>
    <row r="21" spans="1:21" ht="24.75">
      <c r="A21" s="216"/>
      <c r="B21" s="56"/>
      <c r="C21" s="36">
        <f>IF(B21&gt;0,1,0)</f>
        <v>0</v>
      </c>
      <c r="D21" s="56"/>
      <c r="E21" s="36">
        <f>IF(D21&gt;0,1,0)</f>
        <v>0</v>
      </c>
      <c r="F21" s="56"/>
      <c r="G21" s="36">
        <f>IF(F21&gt;0,1,0)</f>
        <v>0</v>
      </c>
      <c r="H21" s="113">
        <f>IF(C21+E21+G21&gt;0,(B21+D21+F21)/(C21+E21+G21),0)</f>
        <v>0</v>
      </c>
      <c r="I21" s="55"/>
      <c r="J21" s="55"/>
      <c r="K21" s="56"/>
      <c r="L21" s="56"/>
      <c r="M21" s="217">
        <f>IF(L21&gt;0,H21*K21*I21*J21/(12*L21*1000000),0)</f>
        <v>0</v>
      </c>
      <c r="N21" s="191"/>
      <c r="O21" s="191"/>
      <c r="P21" s="211">
        <f t="shared" si="6"/>
      </c>
      <c r="Q21" s="191"/>
      <c r="R21" s="132"/>
      <c r="S21" s="204"/>
      <c r="T21" s="205"/>
      <c r="U21" s="2"/>
    </row>
    <row r="22" spans="1:21" ht="23.25" customHeight="1">
      <c r="A22" s="216"/>
      <c r="B22" s="56"/>
      <c r="C22" s="36">
        <f>IF(B22&gt;0,1,0)</f>
        <v>0</v>
      </c>
      <c r="D22" s="56"/>
      <c r="E22" s="36">
        <f>IF(D22&gt;0,1,0)</f>
        <v>0</v>
      </c>
      <c r="F22" s="56"/>
      <c r="G22" s="36">
        <f>IF(F22&gt;0,1,0)</f>
        <v>0</v>
      </c>
      <c r="H22" s="113">
        <f>IF(C22+E22+G22&gt;0,(B22+D22+F22)/(C22+E22+G22),0)</f>
        <v>0</v>
      </c>
      <c r="I22" s="55"/>
      <c r="J22" s="55"/>
      <c r="K22" s="56"/>
      <c r="L22" s="56"/>
      <c r="M22" s="217">
        <f>IF(L22&gt;0,H22*K22*I22*J22/(12*L22*1000000),0)</f>
        <v>0</v>
      </c>
      <c r="N22" s="191"/>
      <c r="O22" s="191"/>
      <c r="P22" s="211">
        <f t="shared" si="6"/>
      </c>
      <c r="Q22" s="191"/>
      <c r="R22" s="132"/>
      <c r="S22" s="204"/>
      <c r="T22" s="205"/>
      <c r="U22" s="2"/>
    </row>
    <row r="23" spans="1:21" ht="23.25" customHeight="1">
      <c r="A23" s="216"/>
      <c r="B23" s="56"/>
      <c r="C23" s="36">
        <f>IF(B23&gt;0,1,0)</f>
        <v>0</v>
      </c>
      <c r="D23" s="56"/>
      <c r="E23" s="36">
        <f>IF(D23&gt;0,1,0)</f>
        <v>0</v>
      </c>
      <c r="F23" s="56"/>
      <c r="G23" s="36">
        <f>IF(F23&gt;0,1,0)</f>
        <v>0</v>
      </c>
      <c r="H23" s="113">
        <f>IF(C23+E23+G23&gt;0,(B23+D23+F23)/(C23+E23+G23),0)</f>
        <v>0</v>
      </c>
      <c r="I23" s="55"/>
      <c r="J23" s="55"/>
      <c r="K23" s="56"/>
      <c r="L23" s="56"/>
      <c r="M23" s="217">
        <f>IF(L23&gt;0,H23*K23*I23*J23/(12*L23*1000000),0)</f>
        <v>0</v>
      </c>
      <c r="N23" s="191"/>
      <c r="O23" s="191"/>
      <c r="P23" s="211">
        <f t="shared" si="6"/>
      </c>
      <c r="Q23" s="191"/>
      <c r="R23" s="132"/>
      <c r="S23" s="204"/>
      <c r="T23" s="205"/>
      <c r="U23" s="2"/>
    </row>
    <row r="24" spans="1:16" ht="16.5">
      <c r="A24" s="216"/>
      <c r="B24" s="56"/>
      <c r="C24" s="36">
        <f>IF(B24&gt;0,1,0)</f>
        <v>0</v>
      </c>
      <c r="D24" s="56"/>
      <c r="E24" s="36">
        <f>IF(D24&gt;0,1,0)</f>
        <v>0</v>
      </c>
      <c r="F24" s="56"/>
      <c r="G24" s="36">
        <f>IF(F24&gt;0,1,0)</f>
        <v>0</v>
      </c>
      <c r="H24" s="113">
        <f>IF(C24+E24+G24&gt;0,(B24+D24+F24)/(C24+E24+G24),0)</f>
        <v>0</v>
      </c>
      <c r="I24" s="55"/>
      <c r="J24" s="55"/>
      <c r="K24" s="56"/>
      <c r="L24" s="56"/>
      <c r="M24" s="217">
        <f>IF(L24&gt;0,H24*K24*I24*J24/(12*L24*1000000),0)</f>
        <v>0</v>
      </c>
      <c r="P24" s="211">
        <f t="shared" si="6"/>
      </c>
    </row>
    <row r="26" spans="1:22" ht="22.5" customHeight="1" thickBot="1">
      <c r="A26" s="199" t="s">
        <v>280</v>
      </c>
      <c r="B26" s="202"/>
      <c r="C26" s="202"/>
      <c r="D26" s="202"/>
      <c r="E26" s="202"/>
      <c r="F26" s="202"/>
      <c r="G26" s="202"/>
      <c r="H26" s="202"/>
      <c r="I26" s="202"/>
      <c r="J26" s="202"/>
      <c r="K26" s="202"/>
      <c r="L26" s="202"/>
      <c r="M26" s="202"/>
      <c r="N26" s="202"/>
      <c r="O26" s="202"/>
      <c r="P26" s="202"/>
      <c r="Q26" s="202"/>
      <c r="R26" s="202"/>
      <c r="S26" s="202"/>
      <c r="T26" s="202"/>
      <c r="U26" s="197"/>
      <c r="V26" s="197"/>
    </row>
    <row r="27" spans="15:21" ht="20.25" thickBot="1">
      <c r="O27" s="317"/>
      <c r="P27" s="318" t="s">
        <v>243</v>
      </c>
      <c r="Q27" s="52"/>
      <c r="S27" s="162" t="s">
        <v>34</v>
      </c>
      <c r="T27" s="203">
        <f>SUM(K30:K51)</f>
        <v>0</v>
      </c>
      <c r="U27" s="163" t="s">
        <v>90</v>
      </c>
    </row>
    <row r="28" spans="1:22" ht="33.75" thickBot="1">
      <c r="A28" s="147" t="s">
        <v>89</v>
      </c>
      <c r="B28" s="136" t="s">
        <v>261</v>
      </c>
      <c r="C28" s="136"/>
      <c r="D28" s="136"/>
      <c r="E28" s="136"/>
      <c r="F28" s="136"/>
      <c r="G28" s="136"/>
      <c r="H28" s="70"/>
      <c r="I28" s="149" t="s">
        <v>4</v>
      </c>
      <c r="J28" s="314" t="s">
        <v>6</v>
      </c>
      <c r="K28" s="146" t="s">
        <v>5</v>
      </c>
      <c r="L28" s="146" t="s">
        <v>244</v>
      </c>
      <c r="M28" s="51"/>
      <c r="O28" s="317"/>
      <c r="P28" s="318"/>
      <c r="Q28" s="22"/>
      <c r="T28" s="2"/>
      <c r="U28" s="2"/>
      <c r="V28" s="2"/>
    </row>
    <row r="29" spans="1:23" ht="17.25" thickBot="1">
      <c r="A29" s="148"/>
      <c r="B29" s="66" t="s">
        <v>0</v>
      </c>
      <c r="C29" s="67" t="s">
        <v>107</v>
      </c>
      <c r="D29" s="68" t="s">
        <v>1</v>
      </c>
      <c r="E29" s="67" t="s">
        <v>107</v>
      </c>
      <c r="F29" s="68" t="s">
        <v>2</v>
      </c>
      <c r="G29" s="67" t="s">
        <v>107</v>
      </c>
      <c r="H29" s="69" t="s">
        <v>55</v>
      </c>
      <c r="I29" s="150"/>
      <c r="J29" s="315"/>
      <c r="K29" s="151"/>
      <c r="L29" s="151"/>
      <c r="M29" s="164" t="s">
        <v>80</v>
      </c>
      <c r="N29" s="2"/>
      <c r="O29" s="172"/>
      <c r="P29" s="173">
        <v>20</v>
      </c>
      <c r="Q29" s="50" t="s">
        <v>245</v>
      </c>
      <c r="T29" s="2"/>
      <c r="U29" s="2"/>
      <c r="V29" s="2"/>
      <c r="W29">
        <f>IF(M29="NO",1,0)</f>
        <v>0</v>
      </c>
    </row>
    <row r="30" spans="1:23" ht="17.25" customHeight="1">
      <c r="A30" s="133"/>
      <c r="B30" s="54"/>
      <c r="C30" s="134">
        <f aca="true" t="shared" si="7" ref="C30:C36">IF(B30&gt;0,1,0)</f>
        <v>0</v>
      </c>
      <c r="D30" s="54"/>
      <c r="E30" s="134">
        <f aca="true" t="shared" si="8" ref="E30:E36">IF(D30&gt;0,1,0)</f>
        <v>0</v>
      </c>
      <c r="F30" s="54"/>
      <c r="G30" s="134">
        <f aca="true" t="shared" si="9" ref="G30:G36">IF(F30&gt;0,1,0)</f>
        <v>0</v>
      </c>
      <c r="H30" s="168">
        <f aca="true" t="shared" si="10" ref="H30:H36">IF(C30+E30+G30&gt;0,(B30+D30+F30)/(C30+E30+G30),0)</f>
        <v>0</v>
      </c>
      <c r="I30" s="135"/>
      <c r="J30" s="135"/>
      <c r="K30" s="169">
        <f aca="true" t="shared" si="11" ref="K30:K36">H30*I30*J30/1000000</f>
        <v>0</v>
      </c>
      <c r="L30" s="169">
        <f aca="true" t="shared" si="12" ref="L30:L36">H30*I30/1000</f>
        <v>0</v>
      </c>
      <c r="M30" s="134">
        <f>IF($H30&gt;0,IF(OR($H30&gt;$P$29,$B30&gt;1.5*$P$29,$D30&gt;1.5*$P$29,$F30&gt;1.5*$P$29),"NO","SI"),"")</f>
      </c>
      <c r="N30" s="22"/>
      <c r="O30" s="22"/>
      <c r="T30" s="33"/>
      <c r="U30" s="33"/>
      <c r="V30" s="33"/>
      <c r="W30">
        <f aca="true" t="shared" si="13" ref="W30:W66">IF(M30="NO",1,0)</f>
        <v>0</v>
      </c>
    </row>
    <row r="31" spans="1:23" ht="16.5" customHeight="1">
      <c r="A31" s="133"/>
      <c r="B31" s="56">
        <v>0</v>
      </c>
      <c r="C31" s="36">
        <f t="shared" si="7"/>
        <v>0</v>
      </c>
      <c r="D31" s="56"/>
      <c r="E31" s="36">
        <f t="shared" si="8"/>
        <v>0</v>
      </c>
      <c r="F31" s="56"/>
      <c r="G31" s="36">
        <f t="shared" si="9"/>
        <v>0</v>
      </c>
      <c r="H31" s="113">
        <f t="shared" si="10"/>
        <v>0</v>
      </c>
      <c r="I31" s="55"/>
      <c r="J31" s="55"/>
      <c r="K31" s="138">
        <f t="shared" si="11"/>
        <v>0</v>
      </c>
      <c r="L31" s="138">
        <f t="shared" si="12"/>
        <v>0</v>
      </c>
      <c r="M31" s="134">
        <f aca="true" t="shared" si="14" ref="M31:M48">IF($H31&gt;0,IF(OR($H31&gt;$P$29,$B31&gt;1.5*$P$29,$D31&gt;1.5*$P$29,$F31&gt;1.5*$P$29),"NO","SI"),"")</f>
      </c>
      <c r="N31" s="22"/>
      <c r="O31" s="22"/>
      <c r="P31" s="311"/>
      <c r="Q31" s="311"/>
      <c r="R31" s="311"/>
      <c r="S31" s="311"/>
      <c r="T31" s="311"/>
      <c r="U31" s="22"/>
      <c r="V31" s="22"/>
      <c r="W31">
        <f t="shared" si="13"/>
        <v>0</v>
      </c>
    </row>
    <row r="32" spans="1:23" ht="16.5" customHeight="1">
      <c r="A32" s="133"/>
      <c r="B32" s="56"/>
      <c r="C32" s="36">
        <f t="shared" si="7"/>
        <v>0</v>
      </c>
      <c r="D32" s="56"/>
      <c r="E32" s="36">
        <f t="shared" si="8"/>
        <v>0</v>
      </c>
      <c r="F32" s="56"/>
      <c r="G32" s="36">
        <f t="shared" si="9"/>
        <v>0</v>
      </c>
      <c r="H32" s="113">
        <f t="shared" si="10"/>
        <v>0</v>
      </c>
      <c r="I32" s="55"/>
      <c r="J32" s="55"/>
      <c r="K32" s="138">
        <f t="shared" si="11"/>
        <v>0</v>
      </c>
      <c r="L32" s="138">
        <f t="shared" si="12"/>
        <v>0</v>
      </c>
      <c r="M32" s="134">
        <f t="shared" si="14"/>
      </c>
      <c r="N32" s="22"/>
      <c r="P32" s="311"/>
      <c r="Q32" s="311"/>
      <c r="R32" s="311"/>
      <c r="S32" s="311"/>
      <c r="T32" s="311"/>
      <c r="U32" s="2"/>
      <c r="V32" s="2"/>
      <c r="W32">
        <f t="shared" si="13"/>
        <v>0</v>
      </c>
    </row>
    <row r="33" spans="1:23" ht="16.5" customHeight="1">
      <c r="A33" s="133"/>
      <c r="B33" s="56"/>
      <c r="C33" s="36">
        <f t="shared" si="7"/>
        <v>0</v>
      </c>
      <c r="D33" s="56"/>
      <c r="E33" s="36">
        <f t="shared" si="8"/>
        <v>0</v>
      </c>
      <c r="F33" s="56"/>
      <c r="G33" s="36">
        <f t="shared" si="9"/>
        <v>0</v>
      </c>
      <c r="H33" s="113">
        <f t="shared" si="10"/>
        <v>0</v>
      </c>
      <c r="I33" s="55"/>
      <c r="J33" s="55"/>
      <c r="K33" s="138">
        <f t="shared" si="11"/>
        <v>0</v>
      </c>
      <c r="L33" s="138">
        <f t="shared" si="12"/>
        <v>0</v>
      </c>
      <c r="M33" s="134">
        <f t="shared" si="14"/>
      </c>
      <c r="N33" s="22"/>
      <c r="P33" s="311"/>
      <c r="Q33" s="311"/>
      <c r="R33" s="311"/>
      <c r="S33" s="311"/>
      <c r="T33" s="311"/>
      <c r="W33">
        <f t="shared" si="13"/>
        <v>0</v>
      </c>
    </row>
    <row r="34" spans="1:23" ht="16.5" customHeight="1">
      <c r="A34" s="133"/>
      <c r="B34" s="56"/>
      <c r="C34" s="36">
        <f t="shared" si="7"/>
        <v>0</v>
      </c>
      <c r="D34" s="56"/>
      <c r="E34" s="36">
        <f t="shared" si="8"/>
        <v>0</v>
      </c>
      <c r="F34" s="56"/>
      <c r="G34" s="36">
        <f t="shared" si="9"/>
        <v>0</v>
      </c>
      <c r="H34" s="113">
        <f t="shared" si="10"/>
        <v>0</v>
      </c>
      <c r="I34" s="55"/>
      <c r="J34" s="55"/>
      <c r="K34" s="138">
        <f t="shared" si="11"/>
        <v>0</v>
      </c>
      <c r="L34" s="138">
        <f t="shared" si="12"/>
        <v>0</v>
      </c>
      <c r="M34" s="134">
        <f t="shared" si="14"/>
      </c>
      <c r="N34" s="22"/>
      <c r="P34" s="311"/>
      <c r="Q34" s="311"/>
      <c r="R34" s="311"/>
      <c r="S34" s="311"/>
      <c r="T34" s="311"/>
      <c r="W34">
        <f t="shared" si="13"/>
        <v>0</v>
      </c>
    </row>
    <row r="35" spans="1:23" s="52" customFormat="1" ht="16.5">
      <c r="A35" s="133"/>
      <c r="B35" s="56"/>
      <c r="C35" s="36">
        <f t="shared" si="7"/>
        <v>0</v>
      </c>
      <c r="D35" s="56"/>
      <c r="E35" s="36">
        <f t="shared" si="8"/>
        <v>0</v>
      </c>
      <c r="F35" s="56"/>
      <c r="G35" s="36">
        <f t="shared" si="9"/>
        <v>0</v>
      </c>
      <c r="H35" s="113">
        <f t="shared" si="10"/>
        <v>0</v>
      </c>
      <c r="I35" s="55"/>
      <c r="J35" s="55"/>
      <c r="K35" s="138">
        <f t="shared" si="11"/>
        <v>0</v>
      </c>
      <c r="L35" s="138">
        <f t="shared" si="12"/>
        <v>0</v>
      </c>
      <c r="M35" s="134">
        <f t="shared" si="14"/>
      </c>
      <c r="N35" s="22"/>
      <c r="O35" s="22"/>
      <c r="P35" s="311"/>
      <c r="Q35" s="311"/>
      <c r="R35" s="311"/>
      <c r="S35" s="311"/>
      <c r="T35" s="311"/>
      <c r="W35">
        <f t="shared" si="13"/>
        <v>0</v>
      </c>
    </row>
    <row r="36" spans="1:23" s="52" customFormat="1" ht="19.5" customHeight="1">
      <c r="A36" s="133"/>
      <c r="B36" s="56"/>
      <c r="C36" s="36">
        <f t="shared" si="7"/>
        <v>0</v>
      </c>
      <c r="D36" s="56"/>
      <c r="E36" s="36">
        <f t="shared" si="8"/>
        <v>0</v>
      </c>
      <c r="F36" s="56"/>
      <c r="G36" s="36">
        <f t="shared" si="9"/>
        <v>0</v>
      </c>
      <c r="H36" s="113">
        <f t="shared" si="10"/>
        <v>0</v>
      </c>
      <c r="I36" s="55"/>
      <c r="J36" s="55"/>
      <c r="K36" s="138">
        <f t="shared" si="11"/>
        <v>0</v>
      </c>
      <c r="L36" s="138">
        <f t="shared" si="12"/>
        <v>0</v>
      </c>
      <c r="M36" s="134">
        <f t="shared" si="14"/>
      </c>
      <c r="N36" s="170"/>
      <c r="O36" s="170"/>
      <c r="P36" s="311"/>
      <c r="Q36" s="311"/>
      <c r="R36" s="311"/>
      <c r="S36" s="311"/>
      <c r="T36" s="311"/>
      <c r="W36">
        <f t="shared" si="13"/>
        <v>0</v>
      </c>
    </row>
    <row r="37" spans="1:23" s="52" customFormat="1" ht="15" customHeight="1">
      <c r="A37" s="133"/>
      <c r="B37" s="56"/>
      <c r="C37" s="36">
        <f>IF(B37&gt;0,1,0)</f>
        <v>0</v>
      </c>
      <c r="D37" s="56"/>
      <c r="E37" s="36">
        <f>IF(D37&gt;0,1,0)</f>
        <v>0</v>
      </c>
      <c r="F37" s="56"/>
      <c r="G37" s="36">
        <f>IF(F37&gt;0,1,0)</f>
        <v>0</v>
      </c>
      <c r="H37" s="113">
        <f>IF(C37+E37+G37&gt;0,(B37+D37+F37)/(C37+E37+G37),0)</f>
        <v>0</v>
      </c>
      <c r="I37" s="55"/>
      <c r="J37" s="55"/>
      <c r="K37" s="138">
        <f>H37*I37*J37/1000000</f>
        <v>0</v>
      </c>
      <c r="L37" s="138">
        <f>H37*I37/1000</f>
        <v>0</v>
      </c>
      <c r="M37" s="134">
        <f t="shared" si="14"/>
      </c>
      <c r="N37" s="170"/>
      <c r="O37" s="170"/>
      <c r="P37" s="170"/>
      <c r="Q37" s="170"/>
      <c r="R37" s="170"/>
      <c r="S37"/>
      <c r="W37">
        <f t="shared" si="13"/>
        <v>0</v>
      </c>
    </row>
    <row r="38" spans="1:23" s="52" customFormat="1" ht="16.5">
      <c r="A38" s="133"/>
      <c r="B38" s="56"/>
      <c r="C38" s="36">
        <f>IF(B38&gt;0,1,0)</f>
        <v>0</v>
      </c>
      <c r="D38" s="56"/>
      <c r="E38" s="36">
        <f>IF(D38&gt;0,1,0)</f>
        <v>0</v>
      </c>
      <c r="F38" s="56"/>
      <c r="G38" s="36">
        <f>IF(F38&gt;0,1,0)</f>
        <v>0</v>
      </c>
      <c r="H38" s="113">
        <f>IF(C38+E38+G38&gt;0,(B38+D38+F38)/(C38+E38+G38),0)</f>
        <v>0</v>
      </c>
      <c r="I38" s="55"/>
      <c r="J38" s="55"/>
      <c r="K38" s="138">
        <f>H38*I38*J38/1000000</f>
        <v>0</v>
      </c>
      <c r="L38" s="138">
        <f>H38*I38/1000</f>
        <v>0</v>
      </c>
      <c r="M38" s="134">
        <f t="shared" si="14"/>
      </c>
      <c r="N38" s="112"/>
      <c r="O38" s="22"/>
      <c r="P38" s="22"/>
      <c r="Q38" s="22"/>
      <c r="R38" s="22"/>
      <c r="S38" s="22"/>
      <c r="T38" s="22"/>
      <c r="W38">
        <f t="shared" si="13"/>
        <v>0</v>
      </c>
    </row>
    <row r="39" spans="1:23" s="52" customFormat="1" ht="16.5">
      <c r="A39" s="133"/>
      <c r="B39" s="56"/>
      <c r="C39" s="36">
        <f>IF(B39&gt;0,1,0)</f>
        <v>0</v>
      </c>
      <c r="D39" s="56"/>
      <c r="E39" s="36">
        <f>IF(D39&gt;0,1,0)</f>
        <v>0</v>
      </c>
      <c r="F39" s="56"/>
      <c r="G39" s="36">
        <f>IF(F39&gt;0,1,0)</f>
        <v>0</v>
      </c>
      <c r="H39" s="113">
        <f>IF(C39+E39+G39&gt;0,(B39+D39+F39)/(C39+E39+G39),0)</f>
        <v>0</v>
      </c>
      <c r="I39" s="55"/>
      <c r="J39" s="55"/>
      <c r="K39" s="138">
        <f>H39*I39*J39/1000000</f>
        <v>0</v>
      </c>
      <c r="L39" s="138">
        <f>H39*I39/1000</f>
        <v>0</v>
      </c>
      <c r="M39" s="134">
        <f t="shared" si="14"/>
      </c>
      <c r="N39" s="112"/>
      <c r="O39" s="22"/>
      <c r="P39" s="22"/>
      <c r="Q39" s="22"/>
      <c r="R39" s="22"/>
      <c r="S39" s="22"/>
      <c r="T39" s="22"/>
      <c r="W39">
        <f t="shared" si="13"/>
        <v>0</v>
      </c>
    </row>
    <row r="40" spans="1:23" s="52" customFormat="1" ht="16.5">
      <c r="A40" s="133"/>
      <c r="B40" s="56"/>
      <c r="C40" s="36">
        <f aca="true" t="shared" si="15" ref="C40:C48">IF(B40&gt;0,1,0)</f>
        <v>0</v>
      </c>
      <c r="D40" s="56"/>
      <c r="E40" s="36">
        <f aca="true" t="shared" si="16" ref="E40:E48">IF(D40&gt;0,1,0)</f>
        <v>0</v>
      </c>
      <c r="F40" s="56"/>
      <c r="G40" s="36">
        <f aca="true" t="shared" si="17" ref="G40:G48">IF(F40&gt;0,1,0)</f>
        <v>0</v>
      </c>
      <c r="H40" s="113">
        <f aca="true" t="shared" si="18" ref="H40:H48">IF(C40+E40+G40&gt;0,(B40+D40+F40)/(C40+E40+G40),0)</f>
        <v>0</v>
      </c>
      <c r="I40" s="55"/>
      <c r="J40" s="55"/>
      <c r="K40" s="138">
        <f aca="true" t="shared" si="19" ref="K40:K48">H40*I40*J40/1000000</f>
        <v>0</v>
      </c>
      <c r="L40" s="138">
        <f aca="true" t="shared" si="20" ref="L40:L48">H40*I40/1000</f>
        <v>0</v>
      </c>
      <c r="M40" s="134">
        <f t="shared" si="14"/>
      </c>
      <c r="N40" s="112"/>
      <c r="O40" s="22"/>
      <c r="P40" s="22"/>
      <c r="Q40" s="22"/>
      <c r="R40" s="22"/>
      <c r="S40" s="22"/>
      <c r="T40" s="22"/>
      <c r="W40"/>
    </row>
    <row r="41" spans="1:23" s="52" customFormat="1" ht="16.5">
      <c r="A41" s="133"/>
      <c r="B41" s="56"/>
      <c r="C41" s="36">
        <f t="shared" si="15"/>
        <v>0</v>
      </c>
      <c r="D41" s="56"/>
      <c r="E41" s="36">
        <f t="shared" si="16"/>
        <v>0</v>
      </c>
      <c r="F41" s="56"/>
      <c r="G41" s="36">
        <f t="shared" si="17"/>
        <v>0</v>
      </c>
      <c r="H41" s="113">
        <f t="shared" si="18"/>
        <v>0</v>
      </c>
      <c r="I41" s="55"/>
      <c r="J41" s="55"/>
      <c r="K41" s="138">
        <f t="shared" si="19"/>
        <v>0</v>
      </c>
      <c r="L41" s="138">
        <f t="shared" si="20"/>
        <v>0</v>
      </c>
      <c r="M41" s="134">
        <f t="shared" si="14"/>
      </c>
      <c r="N41" s="112"/>
      <c r="O41" s="22"/>
      <c r="P41" s="22"/>
      <c r="Q41" s="22"/>
      <c r="R41" s="22"/>
      <c r="S41" s="22"/>
      <c r="T41" s="22"/>
      <c r="W41"/>
    </row>
    <row r="42" spans="1:23" s="52" customFormat="1" ht="16.5">
      <c r="A42" s="133"/>
      <c r="B42" s="56"/>
      <c r="C42" s="36">
        <f t="shared" si="15"/>
        <v>0</v>
      </c>
      <c r="D42" s="56"/>
      <c r="E42" s="36">
        <f t="shared" si="16"/>
        <v>0</v>
      </c>
      <c r="F42" s="56"/>
      <c r="G42" s="36">
        <f t="shared" si="17"/>
        <v>0</v>
      </c>
      <c r="H42" s="113">
        <f t="shared" si="18"/>
        <v>0</v>
      </c>
      <c r="I42" s="55"/>
      <c r="J42" s="55"/>
      <c r="K42" s="138">
        <f t="shared" si="19"/>
        <v>0</v>
      </c>
      <c r="L42" s="138">
        <f t="shared" si="20"/>
        <v>0</v>
      </c>
      <c r="M42" s="134">
        <f t="shared" si="14"/>
      </c>
      <c r="N42" s="112"/>
      <c r="O42" s="22"/>
      <c r="P42" s="22"/>
      <c r="Q42" s="22"/>
      <c r="R42" s="22"/>
      <c r="S42" s="22"/>
      <c r="T42" s="22"/>
      <c r="W42"/>
    </row>
    <row r="43" spans="1:23" s="52" customFormat="1" ht="16.5">
      <c r="A43" s="133"/>
      <c r="B43" s="56"/>
      <c r="C43" s="36"/>
      <c r="D43" s="56"/>
      <c r="E43" s="36"/>
      <c r="F43" s="56"/>
      <c r="G43" s="36"/>
      <c r="H43" s="113">
        <f t="shared" si="18"/>
        <v>0</v>
      </c>
      <c r="I43" s="55"/>
      <c r="J43" s="55"/>
      <c r="K43" s="138">
        <f>H43*I43*J43/1000000</f>
        <v>0</v>
      </c>
      <c r="L43" s="138">
        <f>H43*I43/1000</f>
        <v>0</v>
      </c>
      <c r="M43" s="134">
        <f t="shared" si="14"/>
      </c>
      <c r="N43" s="112"/>
      <c r="O43" s="22"/>
      <c r="P43" s="22"/>
      <c r="Q43" s="22"/>
      <c r="R43" s="22"/>
      <c r="S43" s="22"/>
      <c r="T43" s="22"/>
      <c r="W43"/>
    </row>
    <row r="44" spans="1:23" s="52" customFormat="1" ht="16.5">
      <c r="A44" s="133"/>
      <c r="B44" s="56"/>
      <c r="C44" s="36"/>
      <c r="D44" s="56"/>
      <c r="E44" s="36"/>
      <c r="F44" s="56"/>
      <c r="G44" s="36"/>
      <c r="H44" s="113">
        <f t="shared" si="18"/>
        <v>0</v>
      </c>
      <c r="I44" s="55"/>
      <c r="J44" s="55"/>
      <c r="K44" s="138">
        <f>H44*I44*J44/1000000</f>
        <v>0</v>
      </c>
      <c r="L44" s="138">
        <f>H44*I44/1000</f>
        <v>0</v>
      </c>
      <c r="M44" s="134">
        <f t="shared" si="14"/>
      </c>
      <c r="N44" s="112"/>
      <c r="O44" s="22"/>
      <c r="P44" s="22"/>
      <c r="Q44" s="22"/>
      <c r="R44" s="22"/>
      <c r="S44" s="22"/>
      <c r="T44" s="22"/>
      <c r="W44"/>
    </row>
    <row r="45" spans="1:23" s="52" customFormat="1" ht="16.5">
      <c r="A45" s="133"/>
      <c r="B45" s="56"/>
      <c r="C45" s="36">
        <f t="shared" si="15"/>
        <v>0</v>
      </c>
      <c r="D45" s="56"/>
      <c r="E45" s="36">
        <f t="shared" si="16"/>
        <v>0</v>
      </c>
      <c r="F45" s="56"/>
      <c r="G45" s="36">
        <f t="shared" si="17"/>
        <v>0</v>
      </c>
      <c r="H45" s="113">
        <f t="shared" si="18"/>
        <v>0</v>
      </c>
      <c r="I45" s="55"/>
      <c r="J45" s="55"/>
      <c r="K45" s="138">
        <f t="shared" si="19"/>
        <v>0</v>
      </c>
      <c r="L45" s="138">
        <f t="shared" si="20"/>
        <v>0</v>
      </c>
      <c r="M45" s="134">
        <f t="shared" si="14"/>
      </c>
      <c r="N45" s="112"/>
      <c r="O45" s="22"/>
      <c r="P45" s="22"/>
      <c r="Q45" s="22"/>
      <c r="R45" s="22"/>
      <c r="S45" s="22"/>
      <c r="T45" s="22"/>
      <c r="W45">
        <f t="shared" si="13"/>
        <v>0</v>
      </c>
    </row>
    <row r="46" spans="1:23" s="52" customFormat="1" ht="16.5">
      <c r="A46" s="133"/>
      <c r="B46" s="56"/>
      <c r="C46" s="36">
        <f t="shared" si="15"/>
        <v>0</v>
      </c>
      <c r="D46" s="56"/>
      <c r="E46" s="36">
        <f t="shared" si="16"/>
        <v>0</v>
      </c>
      <c r="F46" s="56"/>
      <c r="G46" s="36">
        <f t="shared" si="17"/>
        <v>0</v>
      </c>
      <c r="H46" s="113">
        <f t="shared" si="18"/>
        <v>0</v>
      </c>
      <c r="I46" s="55"/>
      <c r="J46" s="55"/>
      <c r="K46" s="138">
        <f t="shared" si="19"/>
        <v>0</v>
      </c>
      <c r="L46" s="138">
        <f t="shared" si="20"/>
        <v>0</v>
      </c>
      <c r="M46" s="134">
        <f t="shared" si="14"/>
      </c>
      <c r="N46" s="112"/>
      <c r="O46" s="22"/>
      <c r="P46" s="22"/>
      <c r="Q46" s="22"/>
      <c r="R46" s="22"/>
      <c r="S46" s="22"/>
      <c r="T46" s="22"/>
      <c r="W46"/>
    </row>
    <row r="47" spans="1:23" s="52" customFormat="1" ht="16.5">
      <c r="A47" s="133"/>
      <c r="B47" s="56"/>
      <c r="C47" s="36">
        <f t="shared" si="15"/>
        <v>0</v>
      </c>
      <c r="D47" s="56"/>
      <c r="E47" s="36">
        <f t="shared" si="16"/>
        <v>0</v>
      </c>
      <c r="F47" s="56"/>
      <c r="G47" s="36">
        <f t="shared" si="17"/>
        <v>0</v>
      </c>
      <c r="H47" s="113">
        <f t="shared" si="18"/>
        <v>0</v>
      </c>
      <c r="I47" s="55"/>
      <c r="J47" s="55"/>
      <c r="K47" s="138">
        <f t="shared" si="19"/>
        <v>0</v>
      </c>
      <c r="L47" s="138">
        <f t="shared" si="20"/>
        <v>0</v>
      </c>
      <c r="M47" s="134">
        <f t="shared" si="14"/>
      </c>
      <c r="N47" s="112"/>
      <c r="O47" s="22"/>
      <c r="P47" s="22"/>
      <c r="Q47" s="22"/>
      <c r="R47" s="22"/>
      <c r="S47" s="22"/>
      <c r="T47" s="22"/>
      <c r="W47"/>
    </row>
    <row r="48" spans="1:23" s="52" customFormat="1" ht="16.5">
      <c r="A48" s="133"/>
      <c r="B48" s="56"/>
      <c r="C48" s="36">
        <f t="shared" si="15"/>
        <v>0</v>
      </c>
      <c r="D48" s="56"/>
      <c r="E48" s="36">
        <f t="shared" si="16"/>
        <v>0</v>
      </c>
      <c r="F48" s="56"/>
      <c r="G48" s="36">
        <f t="shared" si="17"/>
        <v>0</v>
      </c>
      <c r="H48" s="113">
        <f t="shared" si="18"/>
        <v>0</v>
      </c>
      <c r="I48" s="55"/>
      <c r="J48" s="55"/>
      <c r="K48" s="138">
        <f t="shared" si="19"/>
        <v>0</v>
      </c>
      <c r="L48" s="138">
        <f t="shared" si="20"/>
        <v>0</v>
      </c>
      <c r="M48" s="134">
        <f t="shared" si="14"/>
      </c>
      <c r="N48" s="112"/>
      <c r="O48" s="22"/>
      <c r="P48" s="22"/>
      <c r="Q48" s="22"/>
      <c r="R48" s="22"/>
      <c r="S48" s="22"/>
      <c r="T48" s="22"/>
      <c r="W48"/>
    </row>
    <row r="49" spans="1:23" s="52" customFormat="1" ht="15.75" thickBot="1">
      <c r="A49" s="171"/>
      <c r="B49" s="171"/>
      <c r="C49" s="171"/>
      <c r="D49" s="171"/>
      <c r="E49" s="171"/>
      <c r="F49" s="171"/>
      <c r="G49" s="171"/>
      <c r="H49" s="171"/>
      <c r="I49" s="171"/>
      <c r="J49" s="171"/>
      <c r="K49" s="171"/>
      <c r="L49" s="171"/>
      <c r="M49" s="171"/>
      <c r="N49" s="171"/>
      <c r="O49" s="171"/>
      <c r="P49" s="171"/>
      <c r="Q49" s="171"/>
      <c r="R49" s="171"/>
      <c r="S49" s="171"/>
      <c r="T49" s="161"/>
      <c r="U49" s="161"/>
      <c r="V49" s="171"/>
      <c r="W49">
        <f t="shared" si="13"/>
        <v>0</v>
      </c>
    </row>
    <row r="50" spans="1:23" s="52" customFormat="1" ht="25.5" customHeight="1" thickBot="1" thickTop="1">
      <c r="A50" s="199" t="s">
        <v>260</v>
      </c>
      <c r="B50" s="202"/>
      <c r="C50" s="202"/>
      <c r="D50" s="202"/>
      <c r="E50" s="202"/>
      <c r="F50" s="202"/>
      <c r="G50" s="202"/>
      <c r="H50" s="202"/>
      <c r="I50" s="202"/>
      <c r="J50" s="202"/>
      <c r="K50" s="202"/>
      <c r="L50" s="202"/>
      <c r="M50" s="202"/>
      <c r="N50" s="202"/>
      <c r="O50" s="202"/>
      <c r="P50" s="202"/>
      <c r="Q50" s="202"/>
      <c r="R50" s="202"/>
      <c r="S50" s="202"/>
      <c r="T50" s="202"/>
      <c r="U50" s="197"/>
      <c r="V50" s="197"/>
      <c r="W50">
        <f t="shared" si="13"/>
        <v>0</v>
      </c>
    </row>
    <row r="51" spans="13:23" ht="20.25" thickBot="1">
      <c r="M51" s="52"/>
      <c r="N51" s="52"/>
      <c r="O51" s="312" t="s">
        <v>242</v>
      </c>
      <c r="P51" s="312" t="s">
        <v>243</v>
      </c>
      <c r="Q51" s="22"/>
      <c r="S51" s="162" t="s">
        <v>34</v>
      </c>
      <c r="T51" s="203">
        <f>SUM(K54:K78)</f>
        <v>0</v>
      </c>
      <c r="U51" s="163" t="s">
        <v>90</v>
      </c>
      <c r="W51">
        <f t="shared" si="13"/>
        <v>0</v>
      </c>
    </row>
    <row r="52" spans="1:23" ht="33.75" thickBot="1">
      <c r="A52" s="147" t="s">
        <v>89</v>
      </c>
      <c r="B52" s="136" t="s">
        <v>261</v>
      </c>
      <c r="C52" s="136"/>
      <c r="D52" s="136"/>
      <c r="E52" s="136"/>
      <c r="F52" s="136"/>
      <c r="G52" s="136"/>
      <c r="H52" s="70"/>
      <c r="I52" s="149" t="s">
        <v>4</v>
      </c>
      <c r="J52" s="314" t="s">
        <v>6</v>
      </c>
      <c r="K52" s="146" t="s">
        <v>5</v>
      </c>
      <c r="L52" s="146" t="s">
        <v>244</v>
      </c>
      <c r="M52" s="51"/>
      <c r="O52" s="313"/>
      <c r="P52" s="313"/>
      <c r="R52" s="52"/>
      <c r="S52" s="52"/>
      <c r="W52">
        <f t="shared" si="13"/>
        <v>0</v>
      </c>
    </row>
    <row r="53" spans="1:23" ht="24.75" customHeight="1" thickBot="1">
      <c r="A53" s="148"/>
      <c r="B53" s="66" t="s">
        <v>0</v>
      </c>
      <c r="C53" s="67" t="s">
        <v>107</v>
      </c>
      <c r="D53" s="68" t="s">
        <v>1</v>
      </c>
      <c r="E53" s="67" t="s">
        <v>107</v>
      </c>
      <c r="F53" s="68" t="s">
        <v>2</v>
      </c>
      <c r="G53" s="67" t="s">
        <v>107</v>
      </c>
      <c r="H53" s="69" t="s">
        <v>55</v>
      </c>
      <c r="I53" s="150"/>
      <c r="J53" s="315"/>
      <c r="K53" s="151"/>
      <c r="L53" s="151"/>
      <c r="M53" s="164" t="s">
        <v>80</v>
      </c>
      <c r="N53" s="2"/>
      <c r="O53" s="165">
        <f>SUM(L54:L101)</f>
        <v>0</v>
      </c>
      <c r="P53" s="166">
        <f>IF(O53&gt;=10,2,P29)</f>
        <v>20</v>
      </c>
      <c r="Q53" s="167" t="str">
        <f>IF(O53&lt;10,"Caudal inferior a 10 g/h. aplica el VLE general",0)</f>
        <v>Caudal inferior a 10 g/h. aplica el VLE general</v>
      </c>
      <c r="W53">
        <f t="shared" si="13"/>
        <v>0</v>
      </c>
    </row>
    <row r="54" spans="1:23" ht="16.5">
      <c r="A54" s="133"/>
      <c r="B54" s="54"/>
      <c r="C54" s="134">
        <f aca="true" t="shared" si="21" ref="C54:C59">IF(B54&gt;0,1,0)</f>
        <v>0</v>
      </c>
      <c r="D54" s="54"/>
      <c r="E54" s="134">
        <f aca="true" t="shared" si="22" ref="E54:E59">IF(D54&gt;0,1,0)</f>
        <v>0</v>
      </c>
      <c r="F54" s="54"/>
      <c r="G54" s="134">
        <f aca="true" t="shared" si="23" ref="G54:G59">IF(F54&gt;0,1,0)</f>
        <v>0</v>
      </c>
      <c r="H54" s="65">
        <f aca="true" t="shared" si="24" ref="H54:H59">IF(C54+E54+G54&gt;0,(B54+D54+F54)/(C54+E54+G54),0)</f>
        <v>0</v>
      </c>
      <c r="I54" s="135"/>
      <c r="J54" s="135"/>
      <c r="K54" s="169">
        <f aca="true" t="shared" si="25" ref="K54:K59">H54*I54*J54/1000000</f>
        <v>0</v>
      </c>
      <c r="L54" s="169">
        <f aca="true" t="shared" si="26" ref="L54:L59">H54*I54/1000</f>
        <v>0</v>
      </c>
      <c r="M54" s="134">
        <f>IF($H54&gt;0,IF(OR($H54&gt;$P$53,$B54&gt;1.5*$P$53,$D54&gt;1.5*$P$53,$F54&gt;1.5*$P$53),"NO","SI"),"")</f>
      </c>
      <c r="N54" s="22"/>
      <c r="T54" s="52"/>
      <c r="U54" s="52"/>
      <c r="W54">
        <f t="shared" si="13"/>
        <v>0</v>
      </c>
    </row>
    <row r="55" spans="1:23" ht="16.5">
      <c r="A55" s="133"/>
      <c r="B55" s="56"/>
      <c r="C55" s="134">
        <f t="shared" si="21"/>
        <v>0</v>
      </c>
      <c r="D55" s="56"/>
      <c r="E55" s="134">
        <f t="shared" si="22"/>
        <v>0</v>
      </c>
      <c r="F55" s="56"/>
      <c r="G55" s="134">
        <f t="shared" si="23"/>
        <v>0</v>
      </c>
      <c r="H55" s="113">
        <f t="shared" si="24"/>
        <v>0</v>
      </c>
      <c r="I55" s="55"/>
      <c r="J55" s="55"/>
      <c r="K55" s="138">
        <f t="shared" si="25"/>
        <v>0</v>
      </c>
      <c r="L55" s="138">
        <f t="shared" si="26"/>
        <v>0</v>
      </c>
      <c r="M55" s="134">
        <f aca="true" t="shared" si="27" ref="M55:M64">IF($H55&gt;0,IF(OR($H55&gt;$P$53,$B55&gt;1.5*$P$53,$D55&gt;1.5*$P$53,$F55&gt;1.5*$P$53),"NO","SI"),"")</f>
      </c>
      <c r="N55" s="22"/>
      <c r="O55" s="311" t="s">
        <v>252</v>
      </c>
      <c r="P55" s="311"/>
      <c r="Q55" s="311"/>
      <c r="R55" s="311"/>
      <c r="S55" s="311"/>
      <c r="T55" s="311"/>
      <c r="U55" s="52"/>
      <c r="W55">
        <f t="shared" si="13"/>
        <v>0</v>
      </c>
    </row>
    <row r="56" spans="1:23" s="52" customFormat="1" ht="16.5">
      <c r="A56" s="133"/>
      <c r="B56" s="56"/>
      <c r="C56" s="134">
        <f t="shared" si="21"/>
        <v>0</v>
      </c>
      <c r="D56" s="56"/>
      <c r="E56" s="134">
        <f t="shared" si="22"/>
        <v>0</v>
      </c>
      <c r="F56" s="56"/>
      <c r="G56" s="134">
        <f t="shared" si="23"/>
        <v>0</v>
      </c>
      <c r="H56" s="113">
        <f t="shared" si="24"/>
        <v>0</v>
      </c>
      <c r="I56" s="55"/>
      <c r="J56" s="55"/>
      <c r="K56" s="138">
        <f t="shared" si="25"/>
        <v>0</v>
      </c>
      <c r="L56" s="138">
        <f t="shared" si="26"/>
        <v>0</v>
      </c>
      <c r="M56" s="134">
        <f t="shared" si="27"/>
      </c>
      <c r="N56" s="22"/>
      <c r="O56" s="311"/>
      <c r="P56" s="311"/>
      <c r="Q56" s="311"/>
      <c r="R56" s="311"/>
      <c r="S56" s="311"/>
      <c r="T56" s="311"/>
      <c r="W56">
        <f t="shared" si="13"/>
        <v>0</v>
      </c>
    </row>
    <row r="57" spans="1:23" s="52" customFormat="1" ht="16.5">
      <c r="A57" s="133"/>
      <c r="B57" s="56"/>
      <c r="C57" s="134">
        <f t="shared" si="21"/>
        <v>0</v>
      </c>
      <c r="D57" s="56"/>
      <c r="E57" s="134">
        <f t="shared" si="22"/>
        <v>0</v>
      </c>
      <c r="F57" s="56"/>
      <c r="G57" s="134">
        <f t="shared" si="23"/>
        <v>0</v>
      </c>
      <c r="H57" s="113">
        <f t="shared" si="24"/>
        <v>0</v>
      </c>
      <c r="I57" s="55"/>
      <c r="J57" s="55"/>
      <c r="K57" s="138">
        <f t="shared" si="25"/>
        <v>0</v>
      </c>
      <c r="L57" s="138">
        <f t="shared" si="26"/>
        <v>0</v>
      </c>
      <c r="M57" s="134">
        <f t="shared" si="27"/>
      </c>
      <c r="N57" s="22"/>
      <c r="O57" s="311"/>
      <c r="P57" s="311"/>
      <c r="Q57" s="311"/>
      <c r="R57" s="311"/>
      <c r="S57" s="311"/>
      <c r="T57" s="311"/>
      <c r="U57"/>
      <c r="W57">
        <f t="shared" si="13"/>
        <v>0</v>
      </c>
    </row>
    <row r="58" spans="1:23" s="52" customFormat="1" ht="16.5">
      <c r="A58" s="133"/>
      <c r="B58" s="56"/>
      <c r="C58" s="134">
        <f t="shared" si="21"/>
        <v>0</v>
      </c>
      <c r="D58" s="56"/>
      <c r="E58" s="134">
        <f t="shared" si="22"/>
        <v>0</v>
      </c>
      <c r="F58" s="56"/>
      <c r="G58" s="134">
        <f t="shared" si="23"/>
        <v>0</v>
      </c>
      <c r="H58" s="113">
        <f t="shared" si="24"/>
        <v>0</v>
      </c>
      <c r="I58" s="55"/>
      <c r="J58" s="55"/>
      <c r="K58" s="138">
        <f t="shared" si="25"/>
        <v>0</v>
      </c>
      <c r="L58" s="138">
        <f t="shared" si="26"/>
        <v>0</v>
      </c>
      <c r="M58" s="134">
        <f t="shared" si="27"/>
      </c>
      <c r="N58" s="22"/>
      <c r="O58" s="311"/>
      <c r="P58" s="311"/>
      <c r="Q58" s="311"/>
      <c r="R58" s="311"/>
      <c r="S58" s="311"/>
      <c r="T58" s="311"/>
      <c r="U58"/>
      <c r="W58">
        <f t="shared" si="13"/>
        <v>0</v>
      </c>
    </row>
    <row r="59" spans="1:23" ht="20.25" customHeight="1">
      <c r="A59" s="133"/>
      <c r="B59" s="56"/>
      <c r="C59" s="134">
        <f t="shared" si="21"/>
        <v>0</v>
      </c>
      <c r="D59" s="56"/>
      <c r="E59" s="134">
        <f t="shared" si="22"/>
        <v>0</v>
      </c>
      <c r="F59" s="56"/>
      <c r="G59" s="134">
        <f t="shared" si="23"/>
        <v>0</v>
      </c>
      <c r="H59" s="113">
        <f t="shared" si="24"/>
        <v>0</v>
      </c>
      <c r="I59" s="55"/>
      <c r="J59" s="55"/>
      <c r="K59" s="138">
        <f t="shared" si="25"/>
        <v>0</v>
      </c>
      <c r="L59" s="138">
        <f t="shared" si="26"/>
        <v>0</v>
      </c>
      <c r="M59" s="134">
        <f t="shared" si="27"/>
      </c>
      <c r="N59" s="22"/>
      <c r="O59" s="311"/>
      <c r="P59" s="311"/>
      <c r="Q59" s="311"/>
      <c r="R59" s="311"/>
      <c r="S59" s="311"/>
      <c r="T59" s="311"/>
      <c r="W59">
        <f t="shared" si="13"/>
        <v>0</v>
      </c>
    </row>
    <row r="60" spans="1:20" ht="20.25" customHeight="1">
      <c r="A60" s="133"/>
      <c r="B60" s="56"/>
      <c r="C60" s="134">
        <f>IF(B60&gt;0,1,0)</f>
        <v>0</v>
      </c>
      <c r="D60" s="56"/>
      <c r="E60" s="134">
        <f>IF(D60&gt;0,1,0)</f>
        <v>0</v>
      </c>
      <c r="F60" s="56"/>
      <c r="G60" s="134">
        <f>IF(F60&gt;0,1,0)</f>
        <v>0</v>
      </c>
      <c r="H60" s="113">
        <f>IF(C60+E60+G60&gt;0,(B60+D60+F60)/(C60+E60+G60),0)</f>
        <v>0</v>
      </c>
      <c r="I60" s="55"/>
      <c r="J60" s="55"/>
      <c r="K60" s="138">
        <f>H60*I60*J60/1000000</f>
        <v>0</v>
      </c>
      <c r="L60" s="138">
        <f>H60*I60/1000</f>
        <v>0</v>
      </c>
      <c r="M60" s="134">
        <f t="shared" si="27"/>
      </c>
      <c r="N60" s="22"/>
      <c r="O60" s="192"/>
      <c r="P60" s="192"/>
      <c r="Q60" s="192"/>
      <c r="R60" s="192"/>
      <c r="S60" s="192"/>
      <c r="T60" s="192"/>
    </row>
    <row r="61" spans="1:20" ht="20.25" customHeight="1">
      <c r="A61" s="133"/>
      <c r="B61" s="56"/>
      <c r="C61" s="134">
        <f>IF(B61&gt;0,1,0)</f>
        <v>0</v>
      </c>
      <c r="D61" s="56"/>
      <c r="E61" s="134">
        <f>IF(D61&gt;0,1,0)</f>
        <v>0</v>
      </c>
      <c r="F61" s="56"/>
      <c r="G61" s="134">
        <f>IF(F61&gt;0,1,0)</f>
        <v>0</v>
      </c>
      <c r="H61" s="113">
        <f>IF(C61+E61+G61&gt;0,(B61+D61+F61)/(C61+E61+G61),0)</f>
        <v>0</v>
      </c>
      <c r="I61" s="55"/>
      <c r="J61" s="55"/>
      <c r="K61" s="138">
        <f>H61*I61*J61/1000000</f>
        <v>0</v>
      </c>
      <c r="L61" s="138">
        <f>H61*I61/1000</f>
        <v>0</v>
      </c>
      <c r="M61" s="134">
        <f t="shared" si="27"/>
      </c>
      <c r="N61" s="22"/>
      <c r="O61" s="192"/>
      <c r="P61" s="192"/>
      <c r="Q61" s="192"/>
      <c r="R61" s="192"/>
      <c r="S61" s="192"/>
      <c r="T61" s="192"/>
    </row>
    <row r="62" spans="1:23" ht="18">
      <c r="A62" s="133"/>
      <c r="B62" s="56"/>
      <c r="C62" s="134">
        <f>IF(B62&gt;0,1,0)</f>
        <v>0</v>
      </c>
      <c r="D62" s="56"/>
      <c r="E62" s="134">
        <f>IF(D62&gt;0,1,0)</f>
        <v>0</v>
      </c>
      <c r="F62" s="56"/>
      <c r="G62" s="134">
        <f>IF(F62&gt;0,1,0)</f>
        <v>0</v>
      </c>
      <c r="H62" s="113">
        <f>IF(C62+E62+G62&gt;0,(B62+D62+F62)/(C62+E62+G62),0)</f>
        <v>0</v>
      </c>
      <c r="I62" s="55"/>
      <c r="J62" s="55"/>
      <c r="K62" s="138">
        <f>H62*I62*J62/1000000</f>
        <v>0</v>
      </c>
      <c r="L62" s="138">
        <f>H62*I62/1000</f>
        <v>0</v>
      </c>
      <c r="M62" s="134">
        <f t="shared" si="27"/>
      </c>
      <c r="N62" s="22"/>
      <c r="O62" s="170"/>
      <c r="P62" s="170"/>
      <c r="Q62" s="170"/>
      <c r="R62" s="170"/>
      <c r="S62" s="170"/>
      <c r="T62" s="170"/>
      <c r="W62">
        <f t="shared" si="13"/>
        <v>0</v>
      </c>
    </row>
    <row r="63" spans="1:23" ht="15" customHeight="1">
      <c r="A63" s="133"/>
      <c r="B63" s="56"/>
      <c r="C63" s="134">
        <f>IF(B63&gt;0,1,0)</f>
        <v>0</v>
      </c>
      <c r="D63" s="56"/>
      <c r="E63" s="134">
        <f>IF(D63&gt;0,1,0)</f>
        <v>0</v>
      </c>
      <c r="F63" s="56"/>
      <c r="G63" s="134">
        <f>IF(F63&gt;0,1,0)</f>
        <v>0</v>
      </c>
      <c r="H63" s="113">
        <f>IF(C63+E63+G63&gt;0,(B63+D63+F63)/(C63+E63+G63),0)</f>
        <v>0</v>
      </c>
      <c r="I63" s="55"/>
      <c r="J63" s="55"/>
      <c r="K63" s="138">
        <f>H63*I63*J63/1000000</f>
        <v>0</v>
      </c>
      <c r="L63" s="138">
        <f>H63*I63/1000</f>
        <v>0</v>
      </c>
      <c r="M63" s="134">
        <f t="shared" si="27"/>
      </c>
      <c r="N63" s="22"/>
      <c r="O63" s="170"/>
      <c r="P63" s="170"/>
      <c r="Q63" s="170"/>
      <c r="R63" s="170"/>
      <c r="S63" s="170"/>
      <c r="T63" s="170"/>
      <c r="W63">
        <f t="shared" si="13"/>
        <v>0</v>
      </c>
    </row>
    <row r="64" spans="1:23" ht="16.5">
      <c r="A64" s="133"/>
      <c r="B64" s="56"/>
      <c r="C64" s="134">
        <f>IF(B64&gt;0,1,0)</f>
        <v>0</v>
      </c>
      <c r="D64" s="56"/>
      <c r="E64" s="134">
        <f>IF(D64&gt;0,1,0)</f>
        <v>0</v>
      </c>
      <c r="F64" s="56"/>
      <c r="G64" s="134">
        <f>IF(F64&gt;0,1,0)</f>
        <v>0</v>
      </c>
      <c r="H64" s="113">
        <f>IF(C64+E64+G64&gt;0,(B64+D64+F64)/(C64+E64+G64),0)</f>
        <v>0</v>
      </c>
      <c r="I64" s="55"/>
      <c r="J64" s="55"/>
      <c r="K64" s="138">
        <f>H64*I64*J64/1000000</f>
        <v>0</v>
      </c>
      <c r="L64" s="138">
        <f>H64*I64/1000</f>
        <v>0</v>
      </c>
      <c r="M64" s="134">
        <f t="shared" si="27"/>
      </c>
      <c r="N64" s="22"/>
      <c r="W64">
        <f t="shared" si="13"/>
        <v>0</v>
      </c>
    </row>
    <row r="65" ht="15.75">
      <c r="W65">
        <f t="shared" si="13"/>
        <v>0</v>
      </c>
    </row>
    <row r="66" ht="15.75">
      <c r="W66">
        <f t="shared" si="13"/>
        <v>0</v>
      </c>
    </row>
  </sheetData>
  <sheetProtection/>
  <mergeCells count="15">
    <mergeCell ref="A9:A10"/>
    <mergeCell ref="B4:Q4"/>
    <mergeCell ref="O27:O28"/>
    <mergeCell ref="P27:P28"/>
    <mergeCell ref="J28:J29"/>
    <mergeCell ref="P31:T36"/>
    <mergeCell ref="I9:I10"/>
    <mergeCell ref="J9:J10"/>
    <mergeCell ref="K9:K10"/>
    <mergeCell ref="L9:L10"/>
    <mergeCell ref="M9:M10"/>
    <mergeCell ref="O55:T59"/>
    <mergeCell ref="O51:O52"/>
    <mergeCell ref="P51:P52"/>
    <mergeCell ref="J52:J53"/>
  </mergeCells>
  <conditionalFormatting sqref="O51 N54:O54 N52:N53 L51:L53 Q53 Q51 N55:N64 S49 O32:O34 M35:O35 O49 Q28:Q29 M30:N34 M51:M64 N11:N15 L11:L24 M36:M48">
    <cfRule type="cellIs" priority="40" dxfId="15" operator="equal">
      <formula>"NO"</formula>
    </cfRule>
  </conditionalFormatting>
  <conditionalFormatting sqref="A35">
    <cfRule type="expression" priority="42" dxfId="15" stopIfTrue="1">
      <formula>$J35&gt;$C35</formula>
    </cfRule>
  </conditionalFormatting>
  <conditionalFormatting sqref="B30 B51:B55">
    <cfRule type="expression" priority="52" dxfId="15" stopIfTrue="1">
      <formula>$I30&gt;#REF!</formula>
    </cfRule>
  </conditionalFormatting>
  <conditionalFormatting sqref="A52:A53 A49">
    <cfRule type="expression" priority="61" dxfId="15" stopIfTrue="1">
      <formula>$I49&gt;$B49</formula>
    </cfRule>
  </conditionalFormatting>
  <conditionalFormatting sqref="A51:A53">
    <cfRule type="expression" priority="17" dxfId="15" stopIfTrue="1">
      <formula>$H51&gt;#REF!</formula>
    </cfRule>
  </conditionalFormatting>
  <conditionalFormatting sqref="C11:C24">
    <cfRule type="expression" priority="9" dxfId="15" stopIfTrue="1">
      <formula>$J11&gt;#REF!</formula>
    </cfRule>
  </conditionalFormatting>
  <conditionalFormatting sqref="A11:A24">
    <cfRule type="expression" priority="7" dxfId="15" stopIfTrue="1">
      <formula>$H11&gt;#REF!</formula>
    </cfRule>
  </conditionalFormatting>
  <conditionalFormatting sqref="A11:A24">
    <cfRule type="expression" priority="6" dxfId="15" stopIfTrue="1">
      <formula>$H11&gt;#REF!</formula>
    </cfRule>
  </conditionalFormatting>
  <conditionalFormatting sqref="A11:A24">
    <cfRule type="expression" priority="5" dxfId="15" stopIfTrue="1">
      <formula>$H11&gt;#REF!</formula>
    </cfRule>
  </conditionalFormatting>
  <conditionalFormatting sqref="A11:A24">
    <cfRule type="expression" priority="4" dxfId="15" stopIfTrue="1">
      <formula>$H11&gt;#REF!</formula>
    </cfRule>
  </conditionalFormatting>
  <conditionalFormatting sqref="A11:A24">
    <cfRule type="expression" priority="3" dxfId="15" stopIfTrue="1">
      <formula>$H11&gt;#REF!</formula>
    </cfRule>
  </conditionalFormatting>
  <conditionalFormatting sqref="A11:A24">
    <cfRule type="expression" priority="2" dxfId="15" stopIfTrue="1">
      <formula>$H11&gt;#REF!</formula>
    </cfRule>
  </conditionalFormatting>
  <conditionalFormatting sqref="B28">
    <cfRule type="expression" priority="1" dxfId="15" stopIfTrue="1">
      <formula>$I28&gt;#REF!</formula>
    </cfRule>
  </conditionalFormatting>
  <printOptions horizontalCentered="1" verticalCentered="1"/>
  <pageMargins left="0.7480314960629921" right="0.7480314960629921" top="0.984251968503937" bottom="0.984251968503937" header="0" footer="0"/>
  <pageSetup horizontalDpi="600" verticalDpi="600" orientation="landscape" paperSize="9" scale="45" r:id="rId4"/>
  <headerFooter alignWithMargins="0">
    <oddHeader>&amp;R&amp;G</oddHeader>
  </headerFooter>
  <rowBreaks count="2" manualBreakCount="2">
    <brk id="25" max="21" man="1"/>
    <brk id="65" max="21" man="1"/>
  </rowBreaks>
  <legacyDrawing r:id="rId2"/>
  <legacyDrawingHF r:id="rId3"/>
</worksheet>
</file>

<file path=xl/worksheets/sheet7.xml><?xml version="1.0" encoding="utf-8"?>
<worksheet xmlns="http://schemas.openxmlformats.org/spreadsheetml/2006/main" xmlns:r="http://schemas.openxmlformats.org/officeDocument/2006/relationships">
  <sheetPr codeName="Hoja20"/>
  <dimension ref="A1:M28"/>
  <sheetViews>
    <sheetView showGridLines="0" showZeros="0" view="pageBreakPreview" zoomScale="75" zoomScaleSheetLayoutView="75" zoomScalePageLayoutView="0" workbookViewId="0" topLeftCell="A1">
      <selection activeCell="A3" sqref="A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spans="1:13" ht="20.25" customHeight="1">
      <c r="A1" s="2"/>
      <c r="B1" s="2"/>
      <c r="C1" s="2"/>
      <c r="D1" s="2"/>
      <c r="E1" s="2"/>
      <c r="F1" s="2"/>
      <c r="G1" s="2"/>
      <c r="H1" s="2"/>
      <c r="I1" s="2"/>
      <c r="J1" s="2"/>
      <c r="K1" s="2"/>
      <c r="L1" s="2"/>
      <c r="M1" s="2"/>
    </row>
    <row r="2" spans="1:13" s="115" customFormat="1" ht="21" customHeight="1" thickBot="1">
      <c r="A2" s="225">
        <f>PGD!C2</f>
        <v>0</v>
      </c>
      <c r="B2" s="225"/>
      <c r="C2" s="225"/>
      <c r="D2" s="225"/>
      <c r="E2" s="225"/>
      <c r="F2" s="225"/>
      <c r="G2" s="225"/>
      <c r="H2" s="225"/>
      <c r="I2" s="225"/>
      <c r="J2" s="225"/>
      <c r="K2" s="225"/>
      <c r="L2" s="225" t="s">
        <v>108</v>
      </c>
      <c r="M2" s="225">
        <f>PGD!C5</f>
        <v>0</v>
      </c>
    </row>
    <row r="3" spans="1:13" ht="56.25" customHeight="1" thickBot="1">
      <c r="A3" s="71" t="s">
        <v>40</v>
      </c>
      <c r="B3" s="302" t="s">
        <v>59</v>
      </c>
      <c r="C3" s="302"/>
      <c r="D3" s="302"/>
      <c r="E3" s="302"/>
      <c r="F3" s="302"/>
      <c r="G3" s="302"/>
      <c r="H3" s="302"/>
      <c r="I3" s="302"/>
      <c r="J3" s="302"/>
      <c r="K3" s="223" t="s">
        <v>58</v>
      </c>
      <c r="L3" s="224"/>
      <c r="M3" s="99" t="s">
        <v>90</v>
      </c>
    </row>
    <row r="4" spans="1:12" ht="51.75" customHeight="1">
      <c r="A4" s="28"/>
      <c r="B4" s="302"/>
      <c r="C4" s="302"/>
      <c r="D4" s="302"/>
      <c r="E4" s="302"/>
      <c r="F4" s="302"/>
      <c r="G4" s="302"/>
      <c r="H4" s="302"/>
      <c r="I4" s="302"/>
      <c r="J4" s="302"/>
      <c r="K4" s="23"/>
      <c r="L4" s="22"/>
    </row>
    <row r="5" spans="1:12" ht="16.5" customHeight="1">
      <c r="A5" s="28"/>
      <c r="B5" s="61"/>
      <c r="C5" s="61"/>
      <c r="D5" s="61"/>
      <c r="E5" s="61"/>
      <c r="F5" s="61"/>
      <c r="G5" s="61"/>
      <c r="H5" s="61"/>
      <c r="I5" s="61"/>
      <c r="J5" s="61"/>
      <c r="K5" s="23"/>
      <c r="L5" s="22"/>
    </row>
    <row r="6" spans="1:11" s="22" customFormat="1" ht="16.5">
      <c r="A6" s="84" t="s">
        <v>78</v>
      </c>
      <c r="C6" s="58"/>
      <c r="D6" s="23"/>
      <c r="E6" s="23"/>
      <c r="I6" s="23"/>
      <c r="K6" s="30"/>
    </row>
    <row r="7" spans="1:12" s="22" customFormat="1" ht="19.5">
      <c r="A7" s="72"/>
      <c r="B7" s="73"/>
      <c r="C7" s="74"/>
      <c r="D7" s="37"/>
      <c r="E7" s="37"/>
      <c r="F7" s="37"/>
      <c r="G7" s="37"/>
      <c r="H7" s="37"/>
      <c r="I7" s="37"/>
      <c r="J7" s="37"/>
      <c r="K7" s="37"/>
      <c r="L7" s="38"/>
    </row>
    <row r="8" spans="1:12" s="22" customFormat="1" ht="19.5">
      <c r="A8" s="72"/>
      <c r="B8" s="75"/>
      <c r="C8" s="72"/>
      <c r="L8" s="85"/>
    </row>
    <row r="9" spans="1:12" s="22" customFormat="1" ht="19.5">
      <c r="A9" s="72"/>
      <c r="B9" s="75"/>
      <c r="C9" s="72"/>
      <c r="L9" s="85"/>
    </row>
    <row r="10" spans="1:12" s="22" customFormat="1" ht="15.75">
      <c r="A10" s="72"/>
      <c r="B10" s="75"/>
      <c r="C10" s="72"/>
      <c r="L10" s="39"/>
    </row>
    <row r="11" spans="1:12" s="22" customFormat="1" ht="16.5">
      <c r="A11" s="58"/>
      <c r="B11" s="76"/>
      <c r="C11" s="77"/>
      <c r="D11" s="40"/>
      <c r="E11" s="40"/>
      <c r="F11" s="40"/>
      <c r="G11" s="40"/>
      <c r="H11" s="40"/>
      <c r="I11" s="40"/>
      <c r="J11" s="40"/>
      <c r="K11" s="41"/>
      <c r="L11" s="42"/>
    </row>
    <row r="12" spans="1:11" s="22" customFormat="1" ht="16.5">
      <c r="A12" s="58"/>
      <c r="B12" s="72"/>
      <c r="C12" s="72"/>
      <c r="K12" s="30"/>
    </row>
    <row r="13" spans="1:3" s="22" customFormat="1" ht="16.5" customHeight="1">
      <c r="A13" s="84" t="s">
        <v>60</v>
      </c>
      <c r="B13" s="72"/>
      <c r="C13" s="72"/>
    </row>
    <row r="14" spans="1:12" s="22" customFormat="1" ht="16.5">
      <c r="A14" s="58"/>
      <c r="B14" s="63"/>
      <c r="C14" s="78"/>
      <c r="D14" s="33"/>
      <c r="E14" s="33"/>
      <c r="F14" s="34"/>
      <c r="G14" s="32"/>
      <c r="H14" s="33"/>
      <c r="I14" s="33"/>
      <c r="J14" s="35"/>
      <c r="K14" s="32"/>
      <c r="L14" s="33"/>
    </row>
    <row r="15" spans="1:12" s="22" customFormat="1" ht="15.75">
      <c r="A15" s="58"/>
      <c r="B15" s="73"/>
      <c r="C15" s="74"/>
      <c r="D15" s="37"/>
      <c r="E15" s="37"/>
      <c r="F15" s="37"/>
      <c r="G15" s="37"/>
      <c r="H15" s="37"/>
      <c r="I15" s="37"/>
      <c r="J15" s="37"/>
      <c r="K15" s="37"/>
      <c r="L15" s="43"/>
    </row>
    <row r="16" spans="1:12" s="22" customFormat="1" ht="15.75">
      <c r="A16" s="58"/>
      <c r="B16" s="75"/>
      <c r="C16" s="72"/>
      <c r="L16" s="39"/>
    </row>
    <row r="17" spans="1:12" s="22" customFormat="1" ht="15.75">
      <c r="A17" s="58"/>
      <c r="B17" s="75"/>
      <c r="C17" s="72"/>
      <c r="L17" s="39"/>
    </row>
    <row r="18" spans="1:12" s="22" customFormat="1" ht="15.75">
      <c r="A18" s="58"/>
      <c r="B18" s="75"/>
      <c r="C18" s="72"/>
      <c r="L18" s="39"/>
    </row>
    <row r="19" spans="1:12" s="22" customFormat="1" ht="15.75">
      <c r="A19" s="58"/>
      <c r="B19" s="76"/>
      <c r="C19" s="77"/>
      <c r="D19" s="40"/>
      <c r="E19" s="40"/>
      <c r="F19" s="40"/>
      <c r="G19" s="40"/>
      <c r="H19" s="40"/>
      <c r="I19" s="40"/>
      <c r="J19" s="40"/>
      <c r="K19" s="40"/>
      <c r="L19" s="42"/>
    </row>
    <row r="20" spans="1:12" ht="15.75">
      <c r="A20" s="79"/>
      <c r="B20" s="79"/>
      <c r="C20" s="79"/>
      <c r="D20" s="24"/>
      <c r="E20" s="24"/>
      <c r="F20" s="24"/>
      <c r="G20" s="25"/>
      <c r="H20" s="26"/>
      <c r="I20" s="26"/>
      <c r="J20" s="26"/>
      <c r="K20" s="26"/>
      <c r="L20" s="26"/>
    </row>
    <row r="21" spans="1:3" ht="15.75">
      <c r="A21" s="63"/>
      <c r="B21" s="63"/>
      <c r="C21" s="63"/>
    </row>
    <row r="22" spans="1:3" ht="15.75">
      <c r="A22" s="84" t="s">
        <v>79</v>
      </c>
      <c r="C22" s="63"/>
    </row>
    <row r="23" spans="1:12" ht="15.75">
      <c r="A23" s="63"/>
      <c r="B23" s="80"/>
      <c r="C23" s="81"/>
      <c r="D23" s="44"/>
      <c r="E23" s="44"/>
      <c r="F23" s="44"/>
      <c r="G23" s="44"/>
      <c r="H23" s="44"/>
      <c r="I23" s="44"/>
      <c r="J23" s="44"/>
      <c r="K23" s="44"/>
      <c r="L23" s="45"/>
    </row>
    <row r="24" spans="1:12" ht="15.75">
      <c r="A24" s="63"/>
      <c r="B24" s="82"/>
      <c r="C24" s="83"/>
      <c r="D24" s="2"/>
      <c r="E24" s="2"/>
      <c r="F24" s="2"/>
      <c r="G24" s="2"/>
      <c r="H24" s="2"/>
      <c r="I24" s="2"/>
      <c r="J24" s="2"/>
      <c r="K24" s="2"/>
      <c r="L24" s="46"/>
    </row>
    <row r="25" spans="1:12" ht="15.75">
      <c r="A25" s="63"/>
      <c r="B25" s="82"/>
      <c r="C25" s="83"/>
      <c r="D25" s="2"/>
      <c r="E25" s="2"/>
      <c r="F25" s="2"/>
      <c r="G25" s="2"/>
      <c r="H25" s="2"/>
      <c r="I25" s="2"/>
      <c r="J25" s="2"/>
      <c r="K25" s="2"/>
      <c r="L25" s="46"/>
    </row>
    <row r="26" spans="1:12" ht="15.75">
      <c r="A26" s="63"/>
      <c r="B26" s="82"/>
      <c r="C26" s="83"/>
      <c r="D26" s="2"/>
      <c r="E26" s="2"/>
      <c r="F26" s="2"/>
      <c r="G26" s="2"/>
      <c r="H26" s="2"/>
      <c r="I26" s="2"/>
      <c r="J26" s="2"/>
      <c r="K26" s="2"/>
      <c r="L26" s="46"/>
    </row>
    <row r="27" spans="1:12" ht="15.75">
      <c r="A27" s="63"/>
      <c r="B27" s="82"/>
      <c r="C27" s="83"/>
      <c r="D27" s="2"/>
      <c r="E27" s="2"/>
      <c r="F27" s="2"/>
      <c r="G27" s="2"/>
      <c r="H27" s="2"/>
      <c r="I27" s="2"/>
      <c r="J27" s="2"/>
      <c r="K27" s="2"/>
      <c r="L27" s="46"/>
    </row>
    <row r="28" spans="2:12" ht="15.75">
      <c r="B28" s="47"/>
      <c r="C28" s="48"/>
      <c r="D28" s="48"/>
      <c r="E28" s="48"/>
      <c r="F28" s="48"/>
      <c r="G28" s="48"/>
      <c r="H28" s="48"/>
      <c r="I28" s="48"/>
      <c r="J28" s="48"/>
      <c r="K28" s="48"/>
      <c r="L28" s="49"/>
    </row>
  </sheetData>
  <sheetProtection/>
  <mergeCells count="1">
    <mergeCell ref="B3:J4"/>
  </mergeCells>
  <printOptions/>
  <pageMargins left="0.7480314960629921" right="0.7480314960629921" top="0.984251968503937" bottom="0.984251968503937" header="0" footer="0"/>
  <pageSetup horizontalDpi="600" verticalDpi="600" orientation="landscape" paperSize="9" scale="67"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codeName="Hoja22"/>
  <dimension ref="A1:K28"/>
  <sheetViews>
    <sheetView showGridLines="0" showZeros="0" view="pageBreakPreview" zoomScale="75" zoomScaleSheetLayoutView="75" zoomScalePageLayoutView="0" workbookViewId="0" topLeftCell="A2">
      <selection activeCell="F24" sqref="F24"/>
    </sheetView>
  </sheetViews>
  <sheetFormatPr defaultColWidth="11.00390625" defaultRowHeight="15"/>
  <cols>
    <col min="1" max="1" width="8.00390625" style="0" customWidth="1"/>
    <col min="2" max="2" width="22.25390625" style="0" customWidth="1"/>
    <col min="6" max="6" width="21.375" style="0" customWidth="1"/>
    <col min="8" max="8" width="14.625" style="0" customWidth="1"/>
    <col min="9" max="9" width="21.625" style="0" customWidth="1"/>
  </cols>
  <sheetData>
    <row r="1" spans="1:11" ht="17.25" customHeight="1" hidden="1">
      <c r="A1" s="2"/>
      <c r="B1" s="2"/>
      <c r="C1" s="2"/>
      <c r="D1" s="2"/>
      <c r="E1" s="2"/>
      <c r="F1" s="2"/>
      <c r="G1" s="2"/>
      <c r="H1" s="2"/>
      <c r="I1" s="2"/>
      <c r="J1" s="2"/>
      <c r="K1" s="2"/>
    </row>
    <row r="2" spans="1:11" s="115" customFormat="1" ht="21" thickBot="1">
      <c r="A2" s="225">
        <f>PGD!C2</f>
        <v>0</v>
      </c>
      <c r="B2" s="225"/>
      <c r="C2" s="225"/>
      <c r="D2" s="225"/>
      <c r="E2" s="225"/>
      <c r="F2" s="225"/>
      <c r="G2" s="225"/>
      <c r="H2" s="225"/>
      <c r="I2" s="225" t="s">
        <v>108</v>
      </c>
      <c r="J2" s="225">
        <f>PGD!C5</f>
        <v>0</v>
      </c>
      <c r="K2" s="225"/>
    </row>
    <row r="3" spans="1:10" ht="32.25" customHeight="1" thickBot="1">
      <c r="A3" s="71" t="s">
        <v>41</v>
      </c>
      <c r="B3" s="302" t="s">
        <v>61</v>
      </c>
      <c r="C3" s="302"/>
      <c r="D3" s="302"/>
      <c r="E3" s="302"/>
      <c r="F3" s="302"/>
      <c r="G3" s="62"/>
      <c r="H3" s="223" t="s">
        <v>65</v>
      </c>
      <c r="I3" s="226">
        <f>SUM(I7:I103)</f>
        <v>0</v>
      </c>
      <c r="J3" s="22" t="str">
        <f>IF(H3=0,"","kg")</f>
        <v>kg</v>
      </c>
    </row>
    <row r="4" spans="1:9" ht="16.5" customHeight="1">
      <c r="A4" s="28"/>
      <c r="B4" s="29"/>
      <c r="C4" s="29"/>
      <c r="D4" s="29"/>
      <c r="E4" s="29"/>
      <c r="F4" s="29"/>
      <c r="G4" s="29"/>
      <c r="H4" s="23"/>
      <c r="I4" s="22"/>
    </row>
    <row r="5" spans="1:9" s="22" customFormat="1" ht="50.25">
      <c r="A5" s="23"/>
      <c r="B5" s="279" t="s">
        <v>62</v>
      </c>
      <c r="C5" s="279" t="s">
        <v>81</v>
      </c>
      <c r="D5" s="279" t="s">
        <v>63</v>
      </c>
      <c r="E5" s="279" t="s">
        <v>64</v>
      </c>
      <c r="F5" s="279" t="s">
        <v>123</v>
      </c>
      <c r="G5" s="279" t="s">
        <v>276</v>
      </c>
      <c r="H5" s="279" t="s">
        <v>33</v>
      </c>
      <c r="I5" s="279" t="s">
        <v>277</v>
      </c>
    </row>
    <row r="6" spans="1:10" s="12" customFormat="1" ht="16.5">
      <c r="A6" s="10"/>
      <c r="B6" s="280"/>
      <c r="C6" s="280"/>
      <c r="D6" s="280"/>
      <c r="E6" s="280"/>
      <c r="F6" s="280"/>
      <c r="G6" s="280"/>
      <c r="H6" s="280"/>
      <c r="I6" s="289" t="s">
        <v>278</v>
      </c>
      <c r="J6" s="34"/>
    </row>
    <row r="7" spans="1:10" ht="15.75">
      <c r="A7" s="2"/>
      <c r="B7" s="219"/>
      <c r="C7" s="220"/>
      <c r="D7" s="221"/>
      <c r="E7" s="278"/>
      <c r="F7" s="54"/>
      <c r="G7" s="54"/>
      <c r="H7" s="222"/>
      <c r="I7" s="137">
        <f aca="true" t="shared" si="0" ref="I7:I12">G7*H7</f>
        <v>0</v>
      </c>
      <c r="J7" s="22">
        <f aca="true" t="shared" si="1" ref="J7:J12">IF(H7=0,"","kg")</f>
      </c>
    </row>
    <row r="8" spans="1:10" ht="15.75">
      <c r="A8" s="2"/>
      <c r="B8" s="88"/>
      <c r="C8" s="89"/>
      <c r="D8" s="91"/>
      <c r="E8" s="278"/>
      <c r="F8" s="56"/>
      <c r="G8" s="54"/>
      <c r="H8" s="222"/>
      <c r="I8" s="137">
        <f t="shared" si="0"/>
        <v>0</v>
      </c>
      <c r="J8" s="22">
        <f t="shared" si="1"/>
      </c>
    </row>
    <row r="9" spans="1:10" ht="15.75">
      <c r="A9" s="2"/>
      <c r="B9" s="88"/>
      <c r="C9" s="89"/>
      <c r="D9" s="91"/>
      <c r="E9" s="278"/>
      <c r="F9" s="56"/>
      <c r="G9" s="54"/>
      <c r="H9" s="222"/>
      <c r="I9" s="137">
        <f t="shared" si="0"/>
        <v>0</v>
      </c>
      <c r="J9" s="22">
        <f t="shared" si="1"/>
      </c>
    </row>
    <row r="10" spans="1:10" ht="15.75">
      <c r="A10" s="2"/>
      <c r="B10" s="88"/>
      <c r="C10" s="89"/>
      <c r="D10" s="91"/>
      <c r="E10" s="278"/>
      <c r="F10" s="56"/>
      <c r="G10" s="54"/>
      <c r="H10" s="222"/>
      <c r="I10" s="137">
        <f t="shared" si="0"/>
        <v>0</v>
      </c>
      <c r="J10" s="22">
        <f t="shared" si="1"/>
      </c>
    </row>
    <row r="11" spans="1:10" ht="15.75">
      <c r="A11" s="2"/>
      <c r="B11" s="88"/>
      <c r="C11" s="89"/>
      <c r="D11" s="91"/>
      <c r="E11" s="278"/>
      <c r="F11" s="56"/>
      <c r="G11" s="54"/>
      <c r="H11" s="222"/>
      <c r="I11" s="137">
        <f t="shared" si="0"/>
        <v>0</v>
      </c>
      <c r="J11" s="22">
        <f t="shared" si="1"/>
      </c>
    </row>
    <row r="12" spans="1:10" ht="15.75">
      <c r="A12" s="2"/>
      <c r="B12" s="88"/>
      <c r="C12" s="89"/>
      <c r="D12" s="91"/>
      <c r="E12" s="278"/>
      <c r="F12" s="56"/>
      <c r="G12" s="54"/>
      <c r="H12" s="222"/>
      <c r="I12" s="137">
        <f t="shared" si="0"/>
        <v>0</v>
      </c>
      <c r="J12" s="22">
        <f t="shared" si="1"/>
      </c>
    </row>
    <row r="13" spans="1:10" ht="15.75">
      <c r="A13" s="2"/>
      <c r="B13" s="88"/>
      <c r="C13" s="90"/>
      <c r="D13" s="91"/>
      <c r="E13" s="277"/>
      <c r="F13" s="56"/>
      <c r="G13" s="54"/>
      <c r="H13" s="222"/>
      <c r="I13" s="137">
        <f aca="true" t="shared" si="2" ref="I13:I18">G13*H13</f>
        <v>0</v>
      </c>
      <c r="J13" s="22">
        <f aca="true" t="shared" si="3" ref="J13:J18">IF(H13=0,"","kg")</f>
      </c>
    </row>
    <row r="14" spans="1:10" ht="15.75">
      <c r="A14" s="2"/>
      <c r="B14" s="88"/>
      <c r="C14" s="89"/>
      <c r="D14" s="91"/>
      <c r="E14" s="277"/>
      <c r="F14" s="56"/>
      <c r="G14" s="54"/>
      <c r="H14" s="222"/>
      <c r="I14" s="137">
        <f t="shared" si="2"/>
        <v>0</v>
      </c>
      <c r="J14" s="22">
        <f t="shared" si="3"/>
      </c>
    </row>
    <row r="15" spans="1:10" ht="15.75">
      <c r="A15" s="2"/>
      <c r="B15" s="88"/>
      <c r="C15" s="90"/>
      <c r="D15" s="91"/>
      <c r="E15" s="277"/>
      <c r="F15" s="56"/>
      <c r="G15" s="54"/>
      <c r="H15" s="222"/>
      <c r="I15" s="137">
        <f t="shared" si="2"/>
        <v>0</v>
      </c>
      <c r="J15" s="22">
        <f t="shared" si="3"/>
      </c>
    </row>
    <row r="16" spans="1:10" ht="15.75">
      <c r="A16" s="2"/>
      <c r="B16" s="56"/>
      <c r="C16" s="56"/>
      <c r="D16" s="56"/>
      <c r="E16" s="277"/>
      <c r="F16" s="56"/>
      <c r="G16" s="54"/>
      <c r="H16" s="222"/>
      <c r="I16" s="137">
        <f t="shared" si="2"/>
        <v>0</v>
      </c>
      <c r="J16" s="22">
        <f t="shared" si="3"/>
      </c>
    </row>
    <row r="17" spans="1:10" ht="15.75">
      <c r="A17" s="2"/>
      <c r="B17" s="56"/>
      <c r="C17" s="56"/>
      <c r="D17" s="56"/>
      <c r="E17" s="277"/>
      <c r="F17" s="56"/>
      <c r="G17" s="54"/>
      <c r="H17" s="222"/>
      <c r="I17" s="137">
        <f t="shared" si="2"/>
        <v>0</v>
      </c>
      <c r="J17" s="22">
        <f t="shared" si="3"/>
      </c>
    </row>
    <row r="18" spans="1:10" ht="15.75">
      <c r="A18" s="2"/>
      <c r="B18" s="56"/>
      <c r="C18" s="56"/>
      <c r="D18" s="56"/>
      <c r="E18" s="277"/>
      <c r="F18" s="56"/>
      <c r="G18" s="54"/>
      <c r="H18" s="222"/>
      <c r="I18" s="137">
        <f t="shared" si="2"/>
        <v>0</v>
      </c>
      <c r="J18" s="22">
        <f t="shared" si="3"/>
      </c>
    </row>
    <row r="19" s="22" customFormat="1" ht="15.75"/>
    <row r="20" spans="1:11" s="22" customFormat="1" ht="16.5" customHeight="1">
      <c r="A20" s="319" t="s">
        <v>117</v>
      </c>
      <c r="B20" s="319"/>
      <c r="C20" s="319"/>
      <c r="D20" s="319"/>
      <c r="E20" s="319"/>
      <c r="F20" s="319"/>
      <c r="G20" s="319"/>
      <c r="H20" s="319"/>
      <c r="I20" s="319"/>
      <c r="J20" s="319"/>
      <c r="K20" s="319"/>
    </row>
    <row r="21" spans="1:11" s="22" customFormat="1" ht="16.5" customHeight="1">
      <c r="A21" s="319"/>
      <c r="B21" s="319"/>
      <c r="C21" s="319"/>
      <c r="D21" s="319"/>
      <c r="E21" s="319"/>
      <c r="F21" s="319"/>
      <c r="G21" s="319"/>
      <c r="H21" s="319"/>
      <c r="I21" s="319"/>
      <c r="J21" s="319"/>
      <c r="K21" s="319"/>
    </row>
    <row r="22" s="22" customFormat="1" ht="16.5">
      <c r="H22" s="30"/>
    </row>
    <row r="23" s="22" customFormat="1" ht="16.5">
      <c r="A23" s="23"/>
    </row>
    <row r="24" spans="1:9" s="22" customFormat="1" ht="50.25" customHeight="1">
      <c r="A24" s="23"/>
      <c r="B24" s="32"/>
      <c r="C24" s="33"/>
      <c r="D24" s="33"/>
      <c r="E24" s="34"/>
      <c r="F24" s="33"/>
      <c r="G24" s="33"/>
      <c r="H24" s="32"/>
      <c r="I24" s="33"/>
    </row>
    <row r="25" s="22" customFormat="1" ht="16.5">
      <c r="A25" s="23"/>
    </row>
    <row r="26" s="22" customFormat="1" ht="16.5">
      <c r="A26" s="23"/>
    </row>
    <row r="27" spans="1:7" ht="16.5">
      <c r="A27" s="23"/>
      <c r="B27" s="22"/>
      <c r="C27" s="2"/>
      <c r="D27" s="2"/>
      <c r="E27" s="2"/>
      <c r="F27" s="2"/>
      <c r="G27" s="2"/>
    </row>
    <row r="28" spans="1:9" ht="15.75">
      <c r="A28" s="24"/>
      <c r="B28" s="24"/>
      <c r="C28" s="24"/>
      <c r="D28" s="24"/>
      <c r="E28" s="24"/>
      <c r="F28" s="26"/>
      <c r="G28" s="26"/>
      <c r="H28" s="26"/>
      <c r="I28" s="26"/>
    </row>
  </sheetData>
  <sheetProtection/>
  <mergeCells count="2">
    <mergeCell ref="A20:K21"/>
    <mergeCell ref="B3:F3"/>
  </mergeCells>
  <printOptions/>
  <pageMargins left="0.7480314960629921" right="0.7480314960629921" top="0.984251968503937" bottom="0.984251968503937" header="0" footer="0"/>
  <pageSetup horizontalDpi="600" verticalDpi="600" orientation="landscape" paperSize="9" scale="69" r:id="rId2"/>
  <headerFooter alignWithMargins="0">
    <oddHeader>&amp;R&amp;G</oddHeader>
  </headerFooter>
  <legacyDrawingHF r:id="rId1"/>
</worksheet>
</file>

<file path=xl/worksheets/sheet9.xml><?xml version="1.0" encoding="utf-8"?>
<worksheet xmlns="http://schemas.openxmlformats.org/spreadsheetml/2006/main" xmlns:r="http://schemas.openxmlformats.org/officeDocument/2006/relationships">
  <sheetPr codeName="Hoja23"/>
  <dimension ref="A1:L17"/>
  <sheetViews>
    <sheetView showGridLines="0" showZeros="0" view="pageBreakPreview" zoomScale="75" zoomScaleSheetLayoutView="75" zoomScalePageLayoutView="0" workbookViewId="0" topLeftCell="A1">
      <selection activeCell="B6" sqref="B6:I7"/>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spans="1:12" ht="17.25" customHeight="1">
      <c r="A1" s="2"/>
      <c r="B1" s="2"/>
      <c r="C1" s="2"/>
      <c r="D1" s="2"/>
      <c r="E1" s="2"/>
      <c r="F1" s="2"/>
      <c r="G1" s="2"/>
      <c r="H1" s="2"/>
      <c r="I1" s="2"/>
      <c r="J1" s="2"/>
      <c r="K1" s="2"/>
      <c r="L1" s="2"/>
    </row>
    <row r="2" spans="1:12" s="115" customFormat="1" ht="23.25" thickBot="1">
      <c r="A2" s="225">
        <f>PGD!C2</f>
        <v>0</v>
      </c>
      <c r="B2" s="225"/>
      <c r="C2" s="225"/>
      <c r="D2" s="225"/>
      <c r="E2" s="225"/>
      <c r="F2" s="225"/>
      <c r="G2" s="225"/>
      <c r="H2" s="225"/>
      <c r="I2" s="225"/>
      <c r="J2" s="225" t="s">
        <v>108</v>
      </c>
      <c r="K2" s="225">
        <f>PGD!C5</f>
        <v>0</v>
      </c>
      <c r="L2" s="225"/>
    </row>
    <row r="3" s="115" customFormat="1" ht="23.25" thickBot="1"/>
    <row r="4" spans="1:12" ht="32.25" customHeight="1" thickBot="1">
      <c r="A4" s="71" t="s">
        <v>43</v>
      </c>
      <c r="B4" s="302" t="s">
        <v>67</v>
      </c>
      <c r="C4" s="302"/>
      <c r="D4" s="302"/>
      <c r="E4" s="302"/>
      <c r="F4" s="302"/>
      <c r="G4" s="302"/>
      <c r="H4" s="302"/>
      <c r="I4" s="302"/>
      <c r="J4" s="31" t="s">
        <v>66</v>
      </c>
      <c r="K4" s="17">
        <f>SUM(H7:H72)</f>
        <v>0</v>
      </c>
      <c r="L4" s="22" t="str">
        <f>IF(J4=0,"","kg")</f>
        <v>kg</v>
      </c>
    </row>
    <row r="5" spans="1:10" ht="16.5" customHeight="1">
      <c r="A5" s="28"/>
      <c r="B5" s="302"/>
      <c r="C5" s="302"/>
      <c r="D5" s="302"/>
      <c r="E5" s="302"/>
      <c r="F5" s="302"/>
      <c r="G5" s="302"/>
      <c r="H5" s="302"/>
      <c r="I5" s="302"/>
      <c r="J5" s="22"/>
    </row>
    <row r="6" spans="1:9" s="22" customFormat="1" ht="33">
      <c r="A6" s="23"/>
      <c r="B6" s="327" t="s">
        <v>29</v>
      </c>
      <c r="C6" s="328"/>
      <c r="D6" s="281" t="s">
        <v>271</v>
      </c>
      <c r="E6" s="281" t="s">
        <v>272</v>
      </c>
      <c r="F6" s="282" t="s">
        <v>273</v>
      </c>
      <c r="G6" s="283" t="s">
        <v>33</v>
      </c>
      <c r="H6" s="329" t="s">
        <v>274</v>
      </c>
      <c r="I6" s="330"/>
    </row>
    <row r="7" spans="1:11" ht="16.5">
      <c r="A7" s="10"/>
      <c r="B7" s="284"/>
      <c r="C7" s="285"/>
      <c r="D7" s="286"/>
      <c r="E7" s="286"/>
      <c r="F7" s="287"/>
      <c r="G7" s="288"/>
      <c r="H7" s="323" t="s">
        <v>275</v>
      </c>
      <c r="I7" s="324"/>
      <c r="J7" s="34"/>
      <c r="K7" s="22"/>
    </row>
    <row r="8" spans="1:10" s="22" customFormat="1" ht="16.5">
      <c r="A8" s="23"/>
      <c r="B8" s="325"/>
      <c r="C8" s="326"/>
      <c r="D8" s="54"/>
      <c r="E8" s="54"/>
      <c r="F8" s="54"/>
      <c r="G8" s="103"/>
      <c r="H8" s="322">
        <f>(E8-D8+F8)*G8</f>
        <v>0</v>
      </c>
      <c r="I8" s="322"/>
      <c r="J8" s="22">
        <f aca="true" t="shared" si="0" ref="J8:J16">IF(H8=0,"","kg")</f>
      </c>
    </row>
    <row r="9" spans="2:11" ht="15">
      <c r="B9" s="320"/>
      <c r="C9" s="321"/>
      <c r="D9" s="54"/>
      <c r="E9" s="54"/>
      <c r="F9" s="54"/>
      <c r="G9" s="103"/>
      <c r="H9" s="322">
        <f aca="true" t="shared" si="1" ref="H9:H16">(E9-D9+F9)*G9</f>
        <v>0</v>
      </c>
      <c r="I9" s="322"/>
      <c r="J9" s="22">
        <f t="shared" si="0"/>
      </c>
      <c r="K9" s="22"/>
    </row>
    <row r="10" spans="2:11" ht="15">
      <c r="B10" s="320"/>
      <c r="C10" s="321"/>
      <c r="D10" s="54"/>
      <c r="E10" s="54"/>
      <c r="F10" s="54"/>
      <c r="G10" s="103"/>
      <c r="H10" s="322">
        <f t="shared" si="1"/>
        <v>0</v>
      </c>
      <c r="I10" s="322"/>
      <c r="J10" s="22">
        <f t="shared" si="0"/>
      </c>
      <c r="K10" s="22"/>
    </row>
    <row r="11" spans="2:11" ht="15">
      <c r="B11" s="320"/>
      <c r="C11" s="321"/>
      <c r="D11" s="54"/>
      <c r="E11" s="54"/>
      <c r="F11" s="54"/>
      <c r="G11" s="103"/>
      <c r="H11" s="322">
        <f t="shared" si="1"/>
        <v>0</v>
      </c>
      <c r="I11" s="322"/>
      <c r="J11" s="22">
        <f t="shared" si="0"/>
      </c>
      <c r="K11" s="22"/>
    </row>
    <row r="12" spans="2:11" ht="15.75">
      <c r="B12" s="320"/>
      <c r="C12" s="321"/>
      <c r="D12" s="54"/>
      <c r="E12" s="54"/>
      <c r="F12" s="54"/>
      <c r="G12" s="103"/>
      <c r="H12" s="322">
        <f t="shared" si="1"/>
        <v>0</v>
      </c>
      <c r="I12" s="322"/>
      <c r="J12" s="22">
        <f t="shared" si="0"/>
      </c>
      <c r="K12" s="22"/>
    </row>
    <row r="13" spans="2:11" ht="15.75">
      <c r="B13" s="320"/>
      <c r="C13" s="321"/>
      <c r="D13" s="54"/>
      <c r="E13" s="54"/>
      <c r="F13" s="54"/>
      <c r="G13" s="103"/>
      <c r="H13" s="322">
        <f t="shared" si="1"/>
        <v>0</v>
      </c>
      <c r="I13" s="322"/>
      <c r="J13" s="22">
        <f t="shared" si="0"/>
      </c>
      <c r="K13" s="22"/>
    </row>
    <row r="14" spans="2:11" ht="15.75">
      <c r="B14" s="320"/>
      <c r="C14" s="321"/>
      <c r="D14" s="54"/>
      <c r="E14" s="54"/>
      <c r="F14" s="54"/>
      <c r="G14" s="103"/>
      <c r="H14" s="322">
        <f t="shared" si="1"/>
        <v>0</v>
      </c>
      <c r="I14" s="322"/>
      <c r="J14" s="22">
        <f t="shared" si="0"/>
      </c>
      <c r="K14" s="22"/>
    </row>
    <row r="15" spans="2:11" ht="15.75">
      <c r="B15" s="320"/>
      <c r="C15" s="321"/>
      <c r="D15" s="54"/>
      <c r="E15" s="54"/>
      <c r="F15" s="54"/>
      <c r="G15" s="103"/>
      <c r="H15" s="322">
        <f t="shared" si="1"/>
        <v>0</v>
      </c>
      <c r="I15" s="322"/>
      <c r="J15" s="22">
        <f t="shared" si="0"/>
      </c>
      <c r="K15" s="22"/>
    </row>
    <row r="16" spans="2:11" ht="15.75">
      <c r="B16" s="320"/>
      <c r="C16" s="321"/>
      <c r="D16" s="54"/>
      <c r="E16" s="54"/>
      <c r="F16" s="54"/>
      <c r="G16" s="103"/>
      <c r="H16" s="322">
        <f t="shared" si="1"/>
        <v>0</v>
      </c>
      <c r="I16" s="322"/>
      <c r="J16" s="22">
        <f t="shared" si="0"/>
      </c>
      <c r="K16" s="22"/>
    </row>
    <row r="17" spans="10:11" ht="15.75">
      <c r="J17" s="22"/>
      <c r="K17" s="22"/>
    </row>
  </sheetData>
  <sheetProtection/>
  <mergeCells count="22">
    <mergeCell ref="H7:I7"/>
    <mergeCell ref="B4:I5"/>
    <mergeCell ref="H8:I8"/>
    <mergeCell ref="B8:C8"/>
    <mergeCell ref="B9:C9"/>
    <mergeCell ref="H9:I9"/>
    <mergeCell ref="B6:C6"/>
    <mergeCell ref="H6:I6"/>
    <mergeCell ref="B10:C10"/>
    <mergeCell ref="H10:I10"/>
    <mergeCell ref="B11:C11"/>
    <mergeCell ref="H11:I11"/>
    <mergeCell ref="B12:C12"/>
    <mergeCell ref="H12:I12"/>
    <mergeCell ref="B16:C16"/>
    <mergeCell ref="H16:I16"/>
    <mergeCell ref="B13:C13"/>
    <mergeCell ref="H13:I13"/>
    <mergeCell ref="B14:C14"/>
    <mergeCell ref="H14:I14"/>
    <mergeCell ref="B15:C15"/>
    <mergeCell ref="H15:I15"/>
  </mergeCells>
  <printOptions/>
  <pageMargins left="0.7480314960629921" right="0.7480314960629921" top="0.984251968503937" bottom="0.984251968503937" header="0" footer="0"/>
  <pageSetup horizontalDpi="600" verticalDpi="600" orientation="landscape" paperSize="9" scale="70" r:id="rId4"/>
  <headerFooter alignWithMargins="0">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CALDERÓN MARTORELL, CRISTINA</dc:creator>
  <cp:keywords/>
  <dc:description/>
  <cp:lastModifiedBy>CALDERÓN MARTORELL, CRISTINA</cp:lastModifiedBy>
  <cp:lastPrinted>2013-04-26T10:08:12Z</cp:lastPrinted>
  <dcterms:created xsi:type="dcterms:W3CDTF">2003-09-29T14:16:51Z</dcterms:created>
  <dcterms:modified xsi:type="dcterms:W3CDTF">2018-01-09T12:07:34Z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y fmtid="{D5CDD505-2E9C-101B-9397-08002B2CF9AE}" pid="6" name="_ReviewingToolsShownOnce">
    <vt:lpwstr/>
  </property>
</Properties>
</file>